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rara\FILE FIX\"/>
    </mc:Choice>
  </mc:AlternateContent>
  <xr:revisionPtr revIDLastSave="0" documentId="13_ncr:1_{B2E8BE89-DE91-419E-80D1-B740E1877A7B}" xr6:coauthVersionLast="47" xr6:coauthVersionMax="47" xr10:uidLastSave="{00000000-0000-0000-0000-000000000000}"/>
  <bookViews>
    <workbookView xWindow="-108" yWindow="-108" windowWidth="23256" windowHeight="12456" tabRatio="606" firstSheet="13" activeTab="17" xr2:uid="{6D00A13D-43EC-4412-95C8-91F66FA805AE}"/>
  </bookViews>
  <sheets>
    <sheet name="Dashboard" sheetId="1" r:id="rId1"/>
    <sheet name="BAB I" sheetId="4" r:id="rId2"/>
    <sheet name="BAB I - Cokas 1" sheetId="2" r:id="rId3"/>
    <sheet name="BAB I - Cokas 2" sheetId="3" r:id="rId4"/>
    <sheet name="BAB I - Cokas 3" sheetId="5" r:id="rId5"/>
    <sheet name="Latihan Soal" sheetId="6" r:id="rId6"/>
    <sheet name="BAB II" sheetId="15" r:id="rId7"/>
    <sheet name="Cokas I" sheetId="14" r:id="rId8"/>
    <sheet name="Kertas Kerja Konsolidasi" sheetId="16" r:id="rId9"/>
    <sheet name="Kasus I" sheetId="17" r:id="rId10"/>
    <sheet name="Kertas Kerja Kasus 1" sheetId="18" r:id="rId11"/>
    <sheet name="BAB III" sheetId="7" r:id="rId12"/>
    <sheet name="CokasBABIII" sheetId="19" r:id="rId13"/>
    <sheet name="Kertas Kerja COKAS" sheetId="20" r:id="rId14"/>
    <sheet name="Kasus 1  BAB III" sheetId="21" r:id="rId15"/>
    <sheet name="Kertas Kerja Kasus" sheetId="8" r:id="rId16"/>
    <sheet name="BAB IV" sheetId="9" r:id="rId17"/>
    <sheet name="Cokas" sheetId="10" r:id="rId18"/>
    <sheet name="LK Cokas" sheetId="11" r:id="rId19"/>
    <sheet name="Kasus 1" sheetId="12" r:id="rId20"/>
    <sheet name="LK KASUS 1" sheetId="13" r:id="rId21"/>
    <sheet name="BAB V" sheetId="23" state="hidden" r:id="rId22"/>
    <sheet name="Kasus A" sheetId="24" state="hidden" r:id="rId23"/>
    <sheet name="Cokas_BAB_V" sheetId="25" state="hidden" r:id="rId2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2" i="19" l="1"/>
  <c r="F58" i="17"/>
  <c r="F57" i="17"/>
  <c r="F56" i="17"/>
  <c r="F23" i="11"/>
  <c r="C59" i="14" l="1"/>
  <c r="E44" i="13" l="1"/>
  <c r="D44" i="13"/>
  <c r="D43" i="13"/>
  <c r="E42" i="13"/>
  <c r="D42" i="13"/>
  <c r="E41" i="13"/>
  <c r="D41" i="13"/>
  <c r="D39" i="13"/>
  <c r="E38" i="13"/>
  <c r="D38" i="13"/>
  <c r="D37" i="13"/>
  <c r="E36" i="13"/>
  <c r="D36" i="13"/>
  <c r="E35" i="13"/>
  <c r="D35" i="13"/>
  <c r="E34" i="13"/>
  <c r="D33" i="13"/>
  <c r="E32" i="13"/>
  <c r="D32" i="13"/>
  <c r="E31" i="13"/>
  <c r="E30" i="13"/>
  <c r="D30" i="13"/>
  <c r="E29" i="13"/>
  <c r="D29" i="13"/>
  <c r="E25" i="13"/>
  <c r="D25" i="13"/>
  <c r="E23" i="13"/>
  <c r="D23" i="13"/>
  <c r="E17" i="13"/>
  <c r="D16" i="13"/>
  <c r="D15" i="13"/>
  <c r="D14" i="13"/>
  <c r="E13" i="13"/>
  <c r="D13" i="13"/>
  <c r="E12" i="13"/>
  <c r="D12" i="13"/>
  <c r="E11" i="13"/>
  <c r="D11" i="13"/>
  <c r="E10" i="13"/>
  <c r="D10" i="13"/>
  <c r="E44" i="11"/>
  <c r="D44" i="11"/>
  <c r="D43" i="11"/>
  <c r="E42" i="11"/>
  <c r="D42" i="11"/>
  <c r="E41" i="11"/>
  <c r="D41" i="11"/>
  <c r="D39" i="11"/>
  <c r="E38" i="11"/>
  <c r="D38" i="11"/>
  <c r="D37" i="11"/>
  <c r="E36" i="11"/>
  <c r="D36" i="11"/>
  <c r="E35" i="11"/>
  <c r="D35" i="11"/>
  <c r="E34" i="11"/>
  <c r="D33" i="11"/>
  <c r="E32" i="11"/>
  <c r="D32" i="11"/>
  <c r="E31" i="11"/>
  <c r="E30" i="11"/>
  <c r="D30" i="11"/>
  <c r="E29" i="11"/>
  <c r="D29" i="11"/>
  <c r="E25" i="11"/>
  <c r="D25" i="11"/>
  <c r="E23" i="11"/>
  <c r="D23" i="11"/>
  <c r="E17" i="11"/>
  <c r="D16" i="11"/>
  <c r="D15" i="11"/>
  <c r="D14" i="11"/>
  <c r="E13" i="11"/>
  <c r="D13" i="11"/>
  <c r="E12" i="11"/>
  <c r="D12" i="11"/>
  <c r="E11" i="11"/>
  <c r="D11" i="11"/>
  <c r="E10" i="11"/>
  <c r="D10" i="11"/>
  <c r="B17" i="18" l="1"/>
  <c r="C16" i="18"/>
  <c r="B16" i="18"/>
  <c r="B14" i="18"/>
  <c r="B13" i="18"/>
  <c r="C12" i="18"/>
  <c r="B12" i="18"/>
  <c r="C11" i="18"/>
  <c r="B11" i="18"/>
  <c r="C10" i="18"/>
  <c r="B10" i="18"/>
  <c r="E9" i="18"/>
  <c r="B9" i="18"/>
  <c r="E8" i="18"/>
  <c r="C8" i="18"/>
  <c r="B8" i="18"/>
  <c r="C7" i="18"/>
  <c r="B7" i="18"/>
  <c r="C6" i="18"/>
  <c r="B6" i="18"/>
  <c r="E20" i="18"/>
  <c r="C19" i="18"/>
  <c r="D19" i="18" s="1"/>
  <c r="B19" i="18"/>
  <c r="C18" i="18"/>
  <c r="D18" i="18" s="1"/>
  <c r="B18" i="18"/>
  <c r="C17" i="18"/>
  <c r="D17" i="16"/>
  <c r="D16" i="16"/>
  <c r="D23" i="16"/>
  <c r="C23" i="16"/>
  <c r="D22" i="16"/>
  <c r="C22" i="16"/>
  <c r="D21" i="16"/>
  <c r="C21" i="16"/>
  <c r="C19" i="16"/>
  <c r="C18" i="16"/>
  <c r="C17" i="16"/>
  <c r="C16" i="16"/>
  <c r="D15" i="16"/>
  <c r="C15" i="16"/>
  <c r="C14" i="16"/>
  <c r="D13" i="16"/>
  <c r="C13" i="16"/>
  <c r="D12" i="16"/>
  <c r="C12" i="16"/>
  <c r="D11" i="16"/>
  <c r="C11" i="16"/>
  <c r="C20" i="8"/>
  <c r="B32" i="8"/>
  <c r="B30" i="8"/>
  <c r="C36" i="8"/>
  <c r="B36" i="8"/>
  <c r="C35" i="8"/>
  <c r="B35" i="8"/>
  <c r="C34" i="8"/>
  <c r="B34" i="8"/>
  <c r="C32" i="8"/>
  <c r="C31" i="8"/>
  <c r="B31" i="8"/>
  <c r="C30" i="8"/>
  <c r="C29" i="8"/>
  <c r="B29" i="8"/>
  <c r="C28" i="8"/>
  <c r="B28" i="8"/>
  <c r="C27" i="8"/>
  <c r="B27" i="8"/>
  <c r="C26" i="8"/>
  <c r="B26" i="8"/>
  <c r="C25" i="8"/>
  <c r="B25" i="8"/>
  <c r="C24" i="8"/>
  <c r="B24" i="8"/>
  <c r="B20" i="8"/>
  <c r="C18" i="8"/>
  <c r="B18" i="8"/>
  <c r="C12" i="8"/>
  <c r="C11" i="8"/>
  <c r="B11" i="8"/>
  <c r="C10" i="8"/>
  <c r="B10" i="8"/>
  <c r="C9" i="8"/>
  <c r="B9" i="8"/>
  <c r="C8" i="8"/>
  <c r="B8" i="8"/>
  <c r="C7" i="8"/>
  <c r="B7" i="8"/>
  <c r="C6" i="8"/>
  <c r="B6" i="8"/>
  <c r="C35" i="20" l="1"/>
  <c r="C36" i="20"/>
  <c r="C34" i="20"/>
  <c r="B35" i="20"/>
  <c r="B36" i="20"/>
  <c r="B34" i="20"/>
  <c r="C31" i="20"/>
  <c r="C30" i="20"/>
  <c r="C25" i="20"/>
  <c r="C26" i="20"/>
  <c r="C27" i="20"/>
  <c r="C28" i="20"/>
  <c r="C29" i="20"/>
  <c r="C24" i="20"/>
  <c r="B32" i="20"/>
  <c r="B31" i="20"/>
  <c r="B30" i="20"/>
  <c r="B25" i="20"/>
  <c r="B26" i="20"/>
  <c r="B27" i="20"/>
  <c r="B28" i="20"/>
  <c r="B29" i="20"/>
  <c r="B24" i="20"/>
  <c r="E20" i="20"/>
  <c r="C18" i="20"/>
  <c r="C20" i="20"/>
  <c r="B20" i="20"/>
  <c r="B18" i="20"/>
  <c r="B12" i="20"/>
  <c r="B11" i="20"/>
  <c r="B6" i="20"/>
  <c r="B10" i="20" l="1"/>
  <c r="C9" i="20"/>
  <c r="B9" i="20"/>
  <c r="C8" i="20"/>
  <c r="B8" i="20"/>
  <c r="C7" i="20"/>
  <c r="B7" i="20"/>
  <c r="C6" i="20"/>
  <c r="F6" i="20" l="1"/>
  <c r="F10" i="20"/>
  <c r="F32" i="20"/>
  <c r="F31" i="20"/>
  <c r="F29" i="20"/>
  <c r="D91" i="21"/>
  <c r="E28" i="8" s="1"/>
  <c r="C90" i="21"/>
  <c r="G71" i="21"/>
  <c r="D84" i="21" s="1"/>
  <c r="E20" i="8" s="1"/>
  <c r="G70" i="21"/>
  <c r="G69" i="21"/>
  <c r="C81" i="21" s="1"/>
  <c r="D18" i="8" s="1"/>
  <c r="F69" i="21"/>
  <c r="C69" i="21"/>
  <c r="D63" i="21"/>
  <c r="D57" i="21"/>
  <c r="C71" i="21" s="1"/>
  <c r="D51" i="21"/>
  <c r="D46" i="21"/>
  <c r="F29" i="21"/>
  <c r="E29" i="21"/>
  <c r="D29" i="21"/>
  <c r="C29" i="21"/>
  <c r="G71" i="19"/>
  <c r="G70" i="19"/>
  <c r="C82" i="19" s="1"/>
  <c r="D14" i="20" s="1"/>
  <c r="F14" i="20" s="1"/>
  <c r="G69" i="19"/>
  <c r="C80" i="19" s="1"/>
  <c r="D18" i="20" s="1"/>
  <c r="F69" i="19"/>
  <c r="F72" i="19" s="1"/>
  <c r="C69" i="19"/>
  <c r="C90" i="19"/>
  <c r="D57" i="19"/>
  <c r="C71" i="19" s="1"/>
  <c r="C70" i="19"/>
  <c r="D46" i="19"/>
  <c r="F29" i="19"/>
  <c r="E29" i="19"/>
  <c r="D29" i="19"/>
  <c r="C29" i="19"/>
  <c r="D91" i="19" l="1"/>
  <c r="E28" i="20" s="1"/>
  <c r="D12" i="20"/>
  <c r="F9" i="20"/>
  <c r="F26" i="20"/>
  <c r="F30" i="20"/>
  <c r="C13" i="20"/>
  <c r="C15" i="20" s="1"/>
  <c r="C19" i="20" s="1"/>
  <c r="C21" i="20" s="1"/>
  <c r="C37" i="20" s="1"/>
  <c r="C39" i="20" s="1"/>
  <c r="F36" i="20"/>
  <c r="F8" i="20"/>
  <c r="F7" i="20"/>
  <c r="F12" i="20"/>
  <c r="F34" i="20"/>
  <c r="B13" i="20"/>
  <c r="B15" i="20" s="1"/>
  <c r="B19" i="20" s="1"/>
  <c r="B21" i="20" s="1"/>
  <c r="B37" i="20" s="1"/>
  <c r="B39" i="20" s="1"/>
  <c r="F24" i="20"/>
  <c r="F35" i="20"/>
  <c r="C33" i="20"/>
  <c r="F25" i="20"/>
  <c r="F28" i="20"/>
  <c r="B33" i="20"/>
  <c r="F20" i="20"/>
  <c r="F18" i="20"/>
  <c r="C70" i="21"/>
  <c r="D85" i="19"/>
  <c r="E38" i="20" s="1"/>
  <c r="F38" i="20" s="1"/>
  <c r="D63" i="19"/>
  <c r="C73" i="19" s="1"/>
  <c r="C75" i="19" s="1"/>
  <c r="C81" i="19" s="1"/>
  <c r="D11" i="20" s="1"/>
  <c r="F11" i="20" s="1"/>
  <c r="C79" i="19"/>
  <c r="D36" i="20" s="1"/>
  <c r="F72" i="21"/>
  <c r="C80" i="21"/>
  <c r="D36" i="8" s="1"/>
  <c r="D73" i="21"/>
  <c r="D76" i="21" s="1"/>
  <c r="C73" i="21"/>
  <c r="C75" i="21" s="1"/>
  <c r="C82" i="21" s="1"/>
  <c r="C72" i="21"/>
  <c r="G72" i="21"/>
  <c r="D72" i="21"/>
  <c r="C72" i="19"/>
  <c r="D51" i="19"/>
  <c r="D83" i="19"/>
  <c r="G72" i="19"/>
  <c r="G20" i="18"/>
  <c r="G19" i="18"/>
  <c r="G18" i="18"/>
  <c r="F14" i="18"/>
  <c r="F13" i="18"/>
  <c r="E23" i="16"/>
  <c r="H23" i="16"/>
  <c r="G19" i="16"/>
  <c r="G18" i="16"/>
  <c r="C92" i="14"/>
  <c r="C91" i="14"/>
  <c r="C90" i="14"/>
  <c r="C86" i="14"/>
  <c r="C85" i="14"/>
  <c r="C84" i="14"/>
  <c r="C79" i="14"/>
  <c r="C80" i="14"/>
  <c r="F25" i="16" s="1"/>
  <c r="C69" i="14"/>
  <c r="D64" i="14"/>
  <c r="C63" i="14"/>
  <c r="F59" i="14"/>
  <c r="E58" i="14"/>
  <c r="E57" i="14"/>
  <c r="C71" i="14"/>
  <c r="F27" i="14"/>
  <c r="E27" i="14"/>
  <c r="D27" i="14"/>
  <c r="C27" i="14"/>
  <c r="H39" i="13"/>
  <c r="H37" i="13"/>
  <c r="H29" i="13"/>
  <c r="H14" i="13"/>
  <c r="I73" i="12"/>
  <c r="F82" i="12" s="1"/>
  <c r="G25" i="13" s="1"/>
  <c r="I72" i="12"/>
  <c r="I71" i="12"/>
  <c r="E79" i="12" s="1"/>
  <c r="F23" i="13" s="1"/>
  <c r="H71" i="12"/>
  <c r="E78" i="12" s="1"/>
  <c r="F44" i="13" s="1"/>
  <c r="F71" i="12"/>
  <c r="E71" i="12"/>
  <c r="E70" i="12"/>
  <c r="F70" i="12" s="1"/>
  <c r="E54" i="12"/>
  <c r="F55" i="12" s="1"/>
  <c r="G33" i="12"/>
  <c r="F33" i="12"/>
  <c r="E33" i="12"/>
  <c r="D33" i="12"/>
  <c r="H39" i="11"/>
  <c r="H37" i="11"/>
  <c r="H14" i="11"/>
  <c r="I73" i="10"/>
  <c r="F82" i="10" s="1"/>
  <c r="G25" i="11" s="1"/>
  <c r="I72" i="10"/>
  <c r="I71" i="10"/>
  <c r="E79" i="10" s="1"/>
  <c r="H71" i="10"/>
  <c r="E78" i="10" s="1"/>
  <c r="F44" i="11" s="1"/>
  <c r="F71" i="10"/>
  <c r="E71" i="10"/>
  <c r="E70" i="10"/>
  <c r="F70" i="10" s="1"/>
  <c r="E54" i="10"/>
  <c r="E57" i="10" s="1"/>
  <c r="F58" i="10" s="1"/>
  <c r="G33" i="10"/>
  <c r="F33" i="10"/>
  <c r="E33" i="10"/>
  <c r="D33" i="10"/>
  <c r="E72" i="10" l="1"/>
  <c r="C83" i="21"/>
  <c r="D14" i="8"/>
  <c r="D39" i="20"/>
  <c r="I74" i="12"/>
  <c r="H12" i="11"/>
  <c r="H32" i="11"/>
  <c r="H36" i="11"/>
  <c r="F13" i="20"/>
  <c r="F15" i="20" s="1"/>
  <c r="F19" i="20" s="1"/>
  <c r="F21" i="20" s="1"/>
  <c r="F37" i="20" s="1"/>
  <c r="F39" i="20" s="1"/>
  <c r="H23" i="13"/>
  <c r="C87" i="14"/>
  <c r="C24" i="16" s="1"/>
  <c r="H24" i="16" s="1"/>
  <c r="G16" i="16"/>
  <c r="H35" i="13"/>
  <c r="E61" i="10"/>
  <c r="E64" i="10" s="1"/>
  <c r="F65" i="10" s="1"/>
  <c r="F93" i="10" s="1"/>
  <c r="C74" i="19"/>
  <c r="D84" i="19" s="1"/>
  <c r="E27" i="20" s="1"/>
  <c r="F6" i="18"/>
  <c r="F10" i="18"/>
  <c r="D74" i="21"/>
  <c r="D86" i="21" s="1"/>
  <c r="E38" i="8" s="1"/>
  <c r="H23" i="11"/>
  <c r="H11" i="13"/>
  <c r="F7" i="18"/>
  <c r="H44" i="13"/>
  <c r="F8" i="18"/>
  <c r="H25" i="11"/>
  <c r="H35" i="11"/>
  <c r="H74" i="12"/>
  <c r="H36" i="13"/>
  <c r="D65" i="14"/>
  <c r="F13" i="16" s="1"/>
  <c r="B15" i="18"/>
  <c r="C21" i="18"/>
  <c r="C93" i="14"/>
  <c r="D24" i="16" s="1"/>
  <c r="E24" i="16" s="1"/>
  <c r="E26" i="16" s="1"/>
  <c r="F11" i="18"/>
  <c r="E57" i="12"/>
  <c r="F58" i="12" s="1"/>
  <c r="E72" i="12"/>
  <c r="E80" i="12" s="1"/>
  <c r="F16" i="13" s="1"/>
  <c r="H16" i="13" s="1"/>
  <c r="H30" i="13"/>
  <c r="H38" i="13"/>
  <c r="H13" i="13"/>
  <c r="F72" i="10"/>
  <c r="E81" i="10" s="1"/>
  <c r="F19" i="11" s="1"/>
  <c r="H19" i="11" s="1"/>
  <c r="H74" i="10"/>
  <c r="H13" i="11"/>
  <c r="E61" i="12"/>
  <c r="F62" i="12" s="1"/>
  <c r="G15" i="16"/>
  <c r="H29" i="11"/>
  <c r="E73" i="12"/>
  <c r="C74" i="21"/>
  <c r="D85" i="21" s="1"/>
  <c r="E27" i="8" s="1"/>
  <c r="E40" i="13"/>
  <c r="H12" i="13"/>
  <c r="F12" i="18"/>
  <c r="G17" i="18"/>
  <c r="E40" i="11"/>
  <c r="H11" i="11"/>
  <c r="D40" i="11"/>
  <c r="H38" i="11"/>
  <c r="H25" i="13"/>
  <c r="D21" i="18"/>
  <c r="E18" i="13"/>
  <c r="E20" i="13" s="1"/>
  <c r="E24" i="13" s="1"/>
  <c r="E26" i="13" s="1"/>
  <c r="E45" i="13" s="1"/>
  <c r="E47" i="13" s="1"/>
  <c r="G17" i="16"/>
  <c r="D18" i="13"/>
  <c r="D20" i="13" s="1"/>
  <c r="D24" i="13" s="1"/>
  <c r="H44" i="11"/>
  <c r="D18" i="11"/>
  <c r="D20" i="11" s="1"/>
  <c r="D24" i="11" s="1"/>
  <c r="D26" i="11" s="1"/>
  <c r="D45" i="11" s="1"/>
  <c r="D47" i="11" s="1"/>
  <c r="H10" i="13"/>
  <c r="H32" i="13"/>
  <c r="E21" i="18"/>
  <c r="G16" i="18"/>
  <c r="C15" i="18"/>
  <c r="B21" i="18"/>
  <c r="H22" i="16"/>
  <c r="G11" i="16"/>
  <c r="G12" i="16"/>
  <c r="C20" i="16"/>
  <c r="H21" i="16"/>
  <c r="D20" i="16"/>
  <c r="H25" i="16"/>
  <c r="C26" i="16"/>
  <c r="C72" i="14"/>
  <c r="C74" i="14" s="1"/>
  <c r="F14" i="16" s="1"/>
  <c r="E59" i="14"/>
  <c r="D40" i="13"/>
  <c r="H41" i="13"/>
  <c r="F73" i="12"/>
  <c r="F72" i="12"/>
  <c r="E81" i="12" s="1"/>
  <c r="F19" i="13" s="1"/>
  <c r="H19" i="13" s="1"/>
  <c r="E18" i="11"/>
  <c r="E20" i="11" s="1"/>
  <c r="E24" i="11" s="1"/>
  <c r="H10" i="11"/>
  <c r="H30" i="11"/>
  <c r="H41" i="11"/>
  <c r="I74" i="10"/>
  <c r="F55" i="10"/>
  <c r="E73" i="10"/>
  <c r="E74" i="10" s="1"/>
  <c r="F83" i="10" s="1"/>
  <c r="G33" i="11" s="1"/>
  <c r="H33" i="11" s="1"/>
  <c r="F73" i="10"/>
  <c r="E80" i="10"/>
  <c r="F16" i="11" s="1"/>
  <c r="E92" i="10" l="1"/>
  <c r="F43" i="11" s="1"/>
  <c r="H43" i="11" s="1"/>
  <c r="G31" i="11"/>
  <c r="H31" i="11" s="1"/>
  <c r="F62" i="10"/>
  <c r="F87" i="10"/>
  <c r="E89" i="10"/>
  <c r="H16" i="11"/>
  <c r="E39" i="20"/>
  <c r="F27" i="20"/>
  <c r="F33" i="20" s="1"/>
  <c r="F26" i="16"/>
  <c r="D26" i="16"/>
  <c r="G13" i="16"/>
  <c r="G26" i="16" s="1"/>
  <c r="F21" i="18"/>
  <c r="G21" i="18"/>
  <c r="F74" i="10"/>
  <c r="F84" i="10" s="1"/>
  <c r="G46" i="11" s="1"/>
  <c r="H46" i="11" s="1"/>
  <c r="E74" i="12"/>
  <c r="F83" i="12" s="1"/>
  <c r="G33" i="13" s="1"/>
  <c r="H33" i="13" s="1"/>
  <c r="F87" i="12"/>
  <c r="E64" i="12"/>
  <c r="F65" i="12" s="1"/>
  <c r="D26" i="13"/>
  <c r="D45" i="13" s="1"/>
  <c r="H26" i="16"/>
  <c r="F74" i="12"/>
  <c r="F84" i="12" s="1"/>
  <c r="G46" i="13" s="1"/>
  <c r="H46" i="13" s="1"/>
  <c r="E26" i="11"/>
  <c r="E45" i="11" s="1"/>
  <c r="E47" i="11" s="1"/>
  <c r="E86" i="12" l="1"/>
  <c r="F42" i="13" s="1"/>
  <c r="H42" i="13" s="1"/>
  <c r="G34" i="13"/>
  <c r="H34" i="13" s="1"/>
  <c r="E86" i="10"/>
  <c r="F42" i="11" s="1"/>
  <c r="H42" i="11" s="1"/>
  <c r="G34" i="11"/>
  <c r="H34" i="11" s="1"/>
  <c r="H40" i="11" s="1"/>
  <c r="F90" i="10"/>
  <c r="G15" i="11" s="1"/>
  <c r="F17" i="11"/>
  <c r="D47" i="13"/>
  <c r="F93" i="12"/>
  <c r="E89" i="12"/>
  <c r="E92" i="12" l="1"/>
  <c r="F43" i="13" s="1"/>
  <c r="H43" i="13" s="1"/>
  <c r="G31" i="13"/>
  <c r="F90" i="12"/>
  <c r="G15" i="13" s="1"/>
  <c r="F17" i="13"/>
  <c r="H17" i="11"/>
  <c r="F18" i="11"/>
  <c r="F20" i="11" s="1"/>
  <c r="F24" i="11" s="1"/>
  <c r="G18" i="11"/>
  <c r="G20" i="11" s="1"/>
  <c r="G24" i="11" s="1"/>
  <c r="G26" i="11" s="1"/>
  <c r="G45" i="11" s="1"/>
  <c r="G47" i="11" s="1"/>
  <c r="H15" i="11"/>
  <c r="H18" i="11" s="1"/>
  <c r="H20" i="11" s="1"/>
  <c r="F38" i="8"/>
  <c r="F24" i="8"/>
  <c r="F14" i="8"/>
  <c r="D12" i="8"/>
  <c r="F12" i="8" s="1"/>
  <c r="H31" i="13" l="1"/>
  <c r="H40" i="13" s="1"/>
  <c r="G18" i="13"/>
  <c r="G20" i="13" s="1"/>
  <c r="G24" i="13" s="1"/>
  <c r="G26" i="13" s="1"/>
  <c r="G45" i="13" s="1"/>
  <c r="G47" i="13" s="1"/>
  <c r="H15" i="13"/>
  <c r="H17" i="13"/>
  <c r="F18" i="13"/>
  <c r="F20" i="13" s="1"/>
  <c r="F24" i="13" s="1"/>
  <c r="F26" i="11"/>
  <c r="F45" i="11" s="1"/>
  <c r="F47" i="11" s="1"/>
  <c r="H24" i="11"/>
  <c r="H26" i="11" s="1"/>
  <c r="F9" i="8"/>
  <c r="F26" i="8"/>
  <c r="F29" i="8"/>
  <c r="F34" i="8"/>
  <c r="F28" i="8"/>
  <c r="F32" i="8"/>
  <c r="C13" i="8"/>
  <c r="C15" i="8" s="1"/>
  <c r="F7" i="8"/>
  <c r="E39" i="8"/>
  <c r="C33" i="8"/>
  <c r="F27" i="8"/>
  <c r="F30" i="8"/>
  <c r="F31" i="8"/>
  <c r="F36" i="8"/>
  <c r="F8" i="8"/>
  <c r="B13" i="8"/>
  <c r="B15" i="8" s="1"/>
  <c r="F10" i="8"/>
  <c r="F25" i="8"/>
  <c r="F35" i="8"/>
  <c r="D11" i="8"/>
  <c r="D39" i="8" s="1"/>
  <c r="B33" i="8"/>
  <c r="F18" i="8"/>
  <c r="F6" i="8"/>
  <c r="F20" i="8"/>
  <c r="F26" i="13" l="1"/>
  <c r="F45" i="13" s="1"/>
  <c r="F47" i="13" s="1"/>
  <c r="H24" i="13"/>
  <c r="H26" i="13" s="1"/>
  <c r="H18" i="13"/>
  <c r="H20" i="13" s="1"/>
  <c r="H45" i="11"/>
  <c r="H47" i="11" s="1"/>
  <c r="C19" i="8"/>
  <c r="C21" i="8" s="1"/>
  <c r="C37" i="8" s="1"/>
  <c r="C39" i="8" s="1"/>
  <c r="B19" i="8"/>
  <c r="B21" i="8" s="1"/>
  <c r="B37" i="8" s="1"/>
  <c r="F33" i="8"/>
  <c r="F11" i="8"/>
  <c r="F13" i="8" s="1"/>
  <c r="F15" i="8" s="1"/>
  <c r="F19" i="8" s="1"/>
  <c r="F21" i="8" s="1"/>
  <c r="H45" i="13" l="1"/>
  <c r="H47" i="13" s="1"/>
  <c r="F37" i="8"/>
  <c r="F39" i="8" s="1"/>
  <c r="B39" i="8"/>
  <c r="D44" i="6"/>
  <c r="D43" i="6"/>
  <c r="D42" i="6"/>
  <c r="C40" i="6"/>
  <c r="C39" i="6"/>
  <c r="C38" i="6"/>
  <c r="C37" i="6"/>
  <c r="C36" i="6"/>
  <c r="D33" i="6"/>
  <c r="C23" i="6"/>
  <c r="D18" i="6"/>
  <c r="C18" i="6"/>
  <c r="E12" i="6"/>
  <c r="C22" i="6" s="1"/>
  <c r="D12" i="6"/>
  <c r="C12" i="6"/>
  <c r="D47" i="5"/>
  <c r="D44" i="5"/>
  <c r="D43" i="5"/>
  <c r="C41" i="5"/>
  <c r="C40" i="5"/>
  <c r="C39" i="5"/>
  <c r="C38" i="5"/>
  <c r="C37" i="5"/>
  <c r="D34" i="5"/>
  <c r="C23" i="5"/>
  <c r="D18" i="5"/>
  <c r="C18" i="5"/>
  <c r="E12" i="5"/>
  <c r="C22" i="5" s="1"/>
  <c r="C24" i="5" s="1"/>
  <c r="C28" i="5" s="1"/>
  <c r="D12" i="5"/>
  <c r="C12" i="5"/>
  <c r="D43" i="3"/>
  <c r="D42" i="3"/>
  <c r="D41" i="3"/>
  <c r="C40" i="3"/>
  <c r="C39" i="3"/>
  <c r="C38" i="3"/>
  <c r="C37" i="3"/>
  <c r="C36" i="3"/>
  <c r="D33" i="3"/>
  <c r="C23" i="3"/>
  <c r="D18" i="3"/>
  <c r="C18" i="3"/>
  <c r="E12" i="3"/>
  <c r="C22" i="3" s="1"/>
  <c r="D12" i="3"/>
  <c r="C12" i="3"/>
  <c r="D44" i="2"/>
  <c r="D43" i="2"/>
  <c r="D42" i="2"/>
  <c r="C40" i="2"/>
  <c r="C39" i="2"/>
  <c r="C38" i="2"/>
  <c r="C37" i="2"/>
  <c r="C36" i="2"/>
  <c r="D33" i="2"/>
  <c r="C23" i="2"/>
  <c r="D18" i="2"/>
  <c r="C18" i="2"/>
  <c r="E12" i="2"/>
  <c r="C22" i="2" s="1"/>
  <c r="D12" i="2"/>
  <c r="C12" i="2"/>
  <c r="D46" i="5" l="1"/>
  <c r="C24" i="3"/>
  <c r="C28" i="3" s="1"/>
  <c r="C29" i="3" s="1"/>
  <c r="D44" i="3" s="1"/>
  <c r="C24" i="6"/>
  <c r="C28" i="6" s="1"/>
  <c r="C29" i="6" s="1"/>
  <c r="C41" i="6" s="1"/>
  <c r="C24" i="2"/>
  <c r="C28" i="2" s="1"/>
  <c r="C29" i="2" s="1"/>
  <c r="C41" i="2" s="1"/>
  <c r="C29" i="5"/>
  <c r="C42" i="5" s="1"/>
</calcChain>
</file>

<file path=xl/sharedStrings.xml><?xml version="1.0" encoding="utf-8"?>
<sst xmlns="http://schemas.openxmlformats.org/spreadsheetml/2006/main" count="1020" uniqueCount="350">
  <si>
    <t>Laporan Posisi Keuangan</t>
  </si>
  <si>
    <t>31 Desember 2020</t>
  </si>
  <si>
    <t>PT Maju Jaya</t>
  </si>
  <si>
    <t>PT Sinar Abadi</t>
  </si>
  <si>
    <t>Nilai Buku</t>
  </si>
  <si>
    <t>Nilai Wajar</t>
  </si>
  <si>
    <t>Kas</t>
  </si>
  <si>
    <t>Piutang Usaha</t>
  </si>
  <si>
    <t>Persediaan</t>
  </si>
  <si>
    <t>Tanah</t>
  </si>
  <si>
    <t>Bangunan dan Mesin</t>
  </si>
  <si>
    <t>Akumulasi Penyusutan</t>
  </si>
  <si>
    <t>Total Aset</t>
  </si>
  <si>
    <t>Utang Usaha</t>
  </si>
  <si>
    <t>Utang Wesel</t>
  </si>
  <si>
    <t>Saham Biasa</t>
  </si>
  <si>
    <t>Tambahan Modal Disetor</t>
  </si>
  <si>
    <t>Saldo Laba</t>
  </si>
  <si>
    <t>Total Liabilitas dan Ekuitas</t>
  </si>
  <si>
    <t>Menentukan nilai wajar aset neto:</t>
  </si>
  <si>
    <t>Total Nilai Wajar Aset Bersih</t>
  </si>
  <si>
    <t>Total Liabilitas</t>
  </si>
  <si>
    <t>Aset Neto Teridentifikasi</t>
  </si>
  <si>
    <t>Menentukan goodwill yang terjadi:</t>
  </si>
  <si>
    <t>Imbalan yang dialihkan</t>
  </si>
  <si>
    <t>Goodwill</t>
  </si>
  <si>
    <t>Mencatat jurnal biaya:</t>
  </si>
  <si>
    <t>Beban Akuisisi</t>
  </si>
  <si>
    <t>Mencatat jurnal pengakuan aset dan liabilitas berdasarkan nilai wajar:</t>
  </si>
  <si>
    <t>Kas (Imbalan yang diberikan)</t>
  </si>
  <si>
    <t>Keuntungan pembelian diskon</t>
  </si>
  <si>
    <t>Diskon</t>
  </si>
  <si>
    <t>31 Desember 2022</t>
  </si>
  <si>
    <t>Beban Tangguhan</t>
  </si>
  <si>
    <t>31 Desember 2025</t>
  </si>
  <si>
    <t>PT Vinka</t>
  </si>
  <si>
    <t>PT Prasman</t>
  </si>
  <si>
    <t xml:space="preserve">KERTAS KERJA KONSOLIDASI </t>
  </si>
  <si>
    <r>
      <t>(</t>
    </r>
    <r>
      <rPr>
        <b/>
        <i/>
        <sz val="12"/>
        <color theme="1"/>
        <rFont val="Times New Roman"/>
        <family val="1"/>
      </rPr>
      <t>Dalam Rp,-</t>
    </r>
    <r>
      <rPr>
        <b/>
        <sz val="12"/>
        <color theme="1"/>
        <rFont val="Times New Roman"/>
        <family val="1"/>
      </rPr>
      <t>)</t>
    </r>
  </si>
  <si>
    <t>Nama Akun</t>
  </si>
  <si>
    <t>PT Cahaya</t>
  </si>
  <si>
    <t>PT Bulan</t>
  </si>
  <si>
    <t>Jurnal Eliminasi</t>
  </si>
  <si>
    <t>Konsolidasi</t>
  </si>
  <si>
    <t>Debit</t>
  </si>
  <si>
    <t>Kredit</t>
  </si>
  <si>
    <t>LAPORAN LABA RUGI</t>
  </si>
  <si>
    <t>Penjualan</t>
  </si>
  <si>
    <t>Beban Pokok Penjualan</t>
  </si>
  <si>
    <t>Beban Operasi</t>
  </si>
  <si>
    <t>Beban Penyusutan</t>
  </si>
  <si>
    <t>Beban Amortisasi</t>
  </si>
  <si>
    <t>Bagian Laba atas PT Bulan</t>
  </si>
  <si>
    <t>Keuntungan Penjualan Tanah</t>
  </si>
  <si>
    <t>Laba Neto Konsolidasi</t>
  </si>
  <si>
    <t>Bagian Laba Kepentingan Nonpengendali</t>
  </si>
  <si>
    <t>Bagian Induk atas Laba Neto</t>
  </si>
  <si>
    <t>LAPORAN PERUBAHAN SALDO LABA</t>
  </si>
  <si>
    <t>Saldo Laba Awal</t>
  </si>
  <si>
    <t>Laba Neto</t>
  </si>
  <si>
    <t>(-) Dividen Diumumkan</t>
  </si>
  <si>
    <t>Saldo Laba Akhir</t>
  </si>
  <si>
    <t>LAPORAN POSISI KEUANGAN</t>
  </si>
  <si>
    <t>Kas dan Setara kas</t>
  </si>
  <si>
    <t>Investasi pada PT Bulan</t>
  </si>
  <si>
    <t>Bangunan &amp; Peralatan</t>
  </si>
  <si>
    <t>Merek Dagang</t>
  </si>
  <si>
    <t>Akumulasi Amortisasi</t>
  </si>
  <si>
    <t>Utang Obligasi</t>
  </si>
  <si>
    <t>Kepentingan Nonpengendali</t>
  </si>
  <si>
    <t>PT LOKI DAN PT JENA</t>
  </si>
  <si>
    <t>NERACA SALDO</t>
  </si>
  <si>
    <t>PER 31 DESEMBER 2026</t>
  </si>
  <si>
    <t>(Dalam Rp,-)</t>
  </si>
  <si>
    <t>AKUN</t>
  </si>
  <si>
    <t>PT LOKI</t>
  </si>
  <si>
    <t>PT JENA</t>
  </si>
  <si>
    <t>DEBIT</t>
  </si>
  <si>
    <t>KREDIT</t>
  </si>
  <si>
    <t>Piutang Bunga</t>
  </si>
  <si>
    <t>Investasi pada PT JENA</t>
  </si>
  <si>
    <t>Investasi pada Obligasi</t>
  </si>
  <si>
    <t>Utang Bunga</t>
  </si>
  <si>
    <t>Bagian Laba atas PT JENA</t>
  </si>
  <si>
    <t>Pendapatan Bunga</t>
  </si>
  <si>
    <t>Beban Bunga</t>
  </si>
  <si>
    <t>Dividen Diumumkan</t>
  </si>
  <si>
    <t>Total</t>
  </si>
  <si>
    <t>Informasi Tambahan:</t>
  </si>
  <si>
    <t>Saham</t>
  </si>
  <si>
    <t>PT LOKI telah melakukan pembelian 75% saham PT JENA di 1 Januari 2026 pada nilai bukunya</t>
  </si>
  <si>
    <t>Persentase</t>
  </si>
  <si>
    <t>sebesar Rp. 900.000.000. Nilai wajar kepentingan nonpengendali sama dengan nilai bukunya, yaitu Rp.</t>
  </si>
  <si>
    <t>300.000.000.</t>
  </si>
  <si>
    <t>Nilai Wajar KNP</t>
  </si>
  <si>
    <t>Selama 2026, PT JENA melaporkan perolehan laba neto (laba bersih) sebesar Rp. 200.000.000 dan</t>
  </si>
  <si>
    <t>mengumumkan pembagian dividen sebesar Rp. 50.000.000.</t>
  </si>
  <si>
    <t>Dividen</t>
  </si>
  <si>
    <t>Pada 1 Juli 2026, PT LOKI menerbitkan obligasi pada nilai par yaitu sebesar Rp. 500.000.000 dan jatuh</t>
  </si>
  <si>
    <t>Obligasi</t>
  </si>
  <si>
    <t>tempo dalam 5 tahun. Tingkat bunga obligasi tersebut adalah 8% dan akan dibayarkan secara semesteran,</t>
  </si>
  <si>
    <t>Nilai Par</t>
  </si>
  <si>
    <t>yaitu tiap tanggal 1 Januari dan 1 Juli. PT JENA membeli 60% obligasi tersebut dan bermaksud memilikinya</t>
  </si>
  <si>
    <t>Bunga</t>
  </si>
  <si>
    <t>sampai jatuh tempo.</t>
  </si>
  <si>
    <t>Semesteran (6/12)</t>
  </si>
  <si>
    <t>Diminta:</t>
  </si>
  <si>
    <t>Atas penerbitan obligasi tersebut, buatlah pencatatan yang dilakukan PT LOKI dan PT JENA!</t>
  </si>
  <si>
    <t>Buatlah tabel perhitungan jurnal eliminasi dan jurnal eliminasinya!</t>
  </si>
  <si>
    <t>Buatlah kertas kerja konsolidasian 2026!</t>
  </si>
  <si>
    <t>Jawaban:</t>
  </si>
  <si>
    <r>
      <rPr>
        <b/>
        <sz val="12"/>
        <color theme="1"/>
        <rFont val="Times New Roman"/>
        <family val="1"/>
      </rPr>
      <t>1 Juli 2026</t>
    </r>
    <r>
      <rPr>
        <sz val="12"/>
        <color theme="1"/>
        <rFont val="Times New Roman"/>
        <family val="1"/>
      </rPr>
      <t xml:space="preserve"> (Mencatat penerbitan obligasi pada nilai par)</t>
    </r>
  </si>
  <si>
    <r>
      <rPr>
        <b/>
        <sz val="12"/>
        <color theme="1"/>
        <rFont val="Times New Roman"/>
        <family val="1"/>
      </rPr>
      <t xml:space="preserve">31 Desember 2026 </t>
    </r>
    <r>
      <rPr>
        <sz val="12"/>
        <color theme="1"/>
        <rFont val="Times New Roman"/>
        <family val="1"/>
      </rPr>
      <t>(Mencatat pengakuan bunga obligasi terutang</t>
    </r>
  </si>
  <si>
    <r>
      <t xml:space="preserve">1 Juli 2026 </t>
    </r>
    <r>
      <rPr>
        <sz val="12"/>
        <color theme="1"/>
        <rFont val="Times New Roman"/>
        <family val="1"/>
      </rPr>
      <t>(Mencatat pembelian obligasi PT LOKI sebesar 60% pada nilai par)</t>
    </r>
  </si>
  <si>
    <r>
      <t>31 Desember 2026</t>
    </r>
    <r>
      <rPr>
        <sz val="12"/>
        <color theme="1"/>
        <rFont val="Times New Roman"/>
        <family val="1"/>
      </rPr>
      <t xml:space="preserve"> (Mencatat pengakuan piutang bunga obligasi)</t>
    </r>
  </si>
  <si>
    <t>Tabel Perhitungan Jurnal Eliminasi</t>
  </si>
  <si>
    <t>KNP</t>
  </si>
  <si>
    <t>=</t>
  </si>
  <si>
    <t>Saldo Awal</t>
  </si>
  <si>
    <t>Saldo Akhir</t>
  </si>
  <si>
    <t>a</t>
  </si>
  <si>
    <t>Bagian Laba KNP</t>
  </si>
  <si>
    <t>b</t>
  </si>
  <si>
    <t>Mengeliminasi utang obligasi PT LOKI yang dibeli oleh PT JENA</t>
  </si>
  <si>
    <t>c</t>
  </si>
  <si>
    <t>Mengeliminasi pendapatan bunga &amp; beban bunga dari obligasi PT LOKI yang dibeli oleh PT JENA</t>
  </si>
  <si>
    <t>d</t>
  </si>
  <si>
    <t>Mengeliminasi piutang bunga &amp; utang bunga dari obligasi PT LOKI yang dibeli oleh PT JENA</t>
  </si>
  <si>
    <t>Kertas Kerja Konsolidasi</t>
  </si>
  <si>
    <t>LAPORAN KONSOLIDASI</t>
  </si>
  <si>
    <t>Laporan Laba Rugi</t>
  </si>
  <si>
    <t>Laba Neto Konsolidasian</t>
  </si>
  <si>
    <t>Laporan Perubahan Saldo Laba</t>
  </si>
  <si>
    <t>Dikurangi: Dividen</t>
  </si>
  <si>
    <t>Kas dan Setara Kas</t>
  </si>
  <si>
    <t>Bangunan dan Peralatan</t>
  </si>
  <si>
    <t>Tota Aset</t>
  </si>
  <si>
    <t>Total Liabilitas &amp; Ekuitas</t>
  </si>
  <si>
    <t>PT YOLKA DAN PT NERISA</t>
  </si>
  <si>
    <t>PT YOLKA</t>
  </si>
  <si>
    <t>PT NERISA</t>
  </si>
  <si>
    <t>Investasi pada PT NERISA</t>
  </si>
  <si>
    <t>Bagian Laba atas PT NERISA</t>
  </si>
  <si>
    <t>PT YOLKA telah melakukan pembelian 60% saham PT NERISA di 1 Januari 2026 pada nilai bukunya</t>
  </si>
  <si>
    <t>sebesar Rp. 956.250.000. Nilai wajar kepentingan nonpengendali sama dengan nilai bukunya, yaitu Rp.</t>
  </si>
  <si>
    <t>318.750.000.</t>
  </si>
  <si>
    <t>Selama 2026, PT NERISA melaporkan perolehan laba neto (laba bersih) sebesar Rp. 185.200.000 dan</t>
  </si>
  <si>
    <t>mengumumkan pembagian dividen sebesar Rp. 55.000.000.</t>
  </si>
  <si>
    <t>Pada 1 Juli 2026, PT YOLKA menerbitkan obligasi pada nilai par yaitu sebesar Rp. 550.000.000 dan jatuh</t>
  </si>
  <si>
    <t>yaitu tiap tanggal 1 Januari dan 1 Juli. PT NERISA membeli 65% obligasi tersebut dan bermaksud memilikinya</t>
  </si>
  <si>
    <t>Atas penerbitan obligasi tersebut, buatlah pencatatan yang dilakukan PT YOLKA dan PT NERISA!</t>
  </si>
  <si>
    <r>
      <t xml:space="preserve">1 Juli 2026 </t>
    </r>
    <r>
      <rPr>
        <sz val="12"/>
        <color theme="1"/>
        <rFont val="Times New Roman"/>
        <family val="1"/>
      </rPr>
      <t>(Mencatat pembelian obligasi PT YOLKA sebesar 65% pada nilai par)</t>
    </r>
  </si>
  <si>
    <t>Mengeliminasi utang obligasi PT YOLKA yang dibeli oleh PT NERISA</t>
  </si>
  <si>
    <t>Mengeliminasi pendapatan bunga &amp; beban bunga dari obligasi PT YOLKA yang dibeli oleh PT NERISA</t>
  </si>
  <si>
    <t>Mengeliminasi piutang bunga &amp; utang bunga dari obligasi PT YOLKA yang dibeli oleh PT NERISA</t>
  </si>
  <si>
    <t>PT STARK &amp; PT XMEN</t>
  </si>
  <si>
    <t>PT STARK</t>
  </si>
  <si>
    <t>PT XMEN</t>
  </si>
  <si>
    <t xml:space="preserve">DEBIT </t>
  </si>
  <si>
    <t>Investasi pada PT XMEN</t>
  </si>
  <si>
    <t>Bagian Laba dari PT XMEN</t>
  </si>
  <si>
    <t>2. Selama tahun 2026, PT XMEN memperoleh laba sebesar Rp 80.000.000 dan membagikan dividen sebesar Rp 20.000.000.</t>
  </si>
  <si>
    <t>3. Dalam transaksi penjualan PT. STARK, terdapat penjualan kepada PT XMEN sebesar Rp 40.000.000 dengan beban pokok penjualan terkait Rp 16.000.000.</t>
  </si>
  <si>
    <t>4. Sampai 31 Desember 2026 persediaan yang diperoleh PT XMEN dari PT. STARK seluruhnya belum terjual kepada pihak luar.</t>
  </si>
  <si>
    <t>1. Buatlah Kertas Kerja Konsolidasi!</t>
  </si>
  <si>
    <t>2. Buatlah Jurnal Eliminasi yang Dibutuhkan!</t>
  </si>
  <si>
    <t>1. 1 Januari 2026</t>
  </si>
  <si>
    <t>Investasi pada PT. XMEN</t>
  </si>
  <si>
    <t xml:space="preserve">          Kas</t>
  </si>
  <si>
    <t>2. Eliminasi Bagian Laba PT XMEN</t>
  </si>
  <si>
    <t xml:space="preserve">          Bagian laba PT. XMEN</t>
  </si>
  <si>
    <t>Eliminasi Dividen PT XMEN</t>
  </si>
  <si>
    <t xml:space="preserve">          Investasi pada PT. XMEN</t>
  </si>
  <si>
    <t>3. Eliminasi Persediaan</t>
  </si>
  <si>
    <t>Akun</t>
  </si>
  <si>
    <t>Sebelum Konsolidasi</t>
  </si>
  <si>
    <t>Eliminasi</t>
  </si>
  <si>
    <t>-</t>
  </si>
  <si>
    <t>0</t>
  </si>
  <si>
    <t>Laba Kotor</t>
  </si>
  <si>
    <t xml:space="preserve">          Beban Pokok Penjualan</t>
  </si>
  <si>
    <t xml:space="preserve">          Persediaan</t>
  </si>
  <si>
    <t>4. Menentukan berapa perubahan investasi yang dilakukan oleh PT. STARK</t>
  </si>
  <si>
    <r>
      <t xml:space="preserve">Nilai Investasi 31 Des 2026 </t>
    </r>
    <r>
      <rPr>
        <b/>
        <sz val="12"/>
        <color rgb="FFFF0000"/>
        <rFont val="Times New Roman"/>
        <family val="1"/>
      </rPr>
      <t>(80%)</t>
    </r>
  </si>
  <si>
    <t>Awal</t>
  </si>
  <si>
    <t>Bagian Laba PT. XMEN</t>
  </si>
  <si>
    <t>Keuntungan belum terealisasi</t>
  </si>
  <si>
    <t>Saldo Akhir Investasi</t>
  </si>
  <si>
    <r>
      <t xml:space="preserve">Kepentingan Non Pengendali </t>
    </r>
    <r>
      <rPr>
        <b/>
        <sz val="12"/>
        <color rgb="FFFF0000"/>
        <rFont val="Times New Roman"/>
        <family val="1"/>
      </rPr>
      <t>(20%)</t>
    </r>
  </si>
  <si>
    <t>Menentukan berapa perubahan terkait dengan laba ditahan baik itu dari PT. STARK dan PT. XMEN:</t>
  </si>
  <si>
    <t>Saldo Laba PT. STARK</t>
  </si>
  <si>
    <t>Laba PT. STARK</t>
  </si>
  <si>
    <t>Saldo Laba PT. XMEN</t>
  </si>
  <si>
    <t>Laba PT. XMEN</t>
  </si>
  <si>
    <t>PT. STARK DAN PT XMEN</t>
  </si>
  <si>
    <t>KERTAS KERJA KONSOLIDASI</t>
  </si>
  <si>
    <t>31 DESEMBER 2026</t>
  </si>
  <si>
    <t>PT. STARK</t>
  </si>
  <si>
    <t>PT. XMEN</t>
  </si>
  <si>
    <t>Kepentingan Non Pengendali</t>
  </si>
  <si>
    <t>PT. CAPRICORN DAN PT. LIBRA</t>
  </si>
  <si>
    <t>PER 31 DESEMBER 2025</t>
  </si>
  <si>
    <t>PT. Capricorn</t>
  </si>
  <si>
    <t>PT. Libra</t>
  </si>
  <si>
    <t>Investasi pada PT. Libra</t>
  </si>
  <si>
    <t>31 DESEMBER 2025</t>
  </si>
  <si>
    <t>PT NUSANTARA DAN PT SENTOSA</t>
  </si>
  <si>
    <t>PER 31 DESEMBER 2024</t>
  </si>
  <si>
    <t>PT Nusantara</t>
  </si>
  <si>
    <t>PT Sentosa</t>
  </si>
  <si>
    <t>Investasi pada PT Sentosa</t>
  </si>
  <si>
    <t>Bagian Laba atas PT Sentosa</t>
  </si>
  <si>
    <r>
      <rPr>
        <sz val="12"/>
        <color theme="1"/>
        <rFont val="Times New Roman"/>
        <family val="1"/>
      </rPr>
      <t xml:space="preserve">3. Di dalam saldo akun tanah milik PT Sentosa, tercatat sebidang tanah yang sebelumnya dibeli dari PT Nusantara seharga Rp260.000.000. Tanah itu sendiri sebelumnya diperoleh PT Nusantara dari pihak luar (non-afiliasi) dengan harga Rp200.000.000, sehingga atas penjualan tersebut PT Nusantara mencatat keuntungan sebesar Rp60.000.000. </t>
    </r>
    <r>
      <rPr>
        <sz val="12"/>
        <color rgb="FFFF0000"/>
        <rFont val="Times New Roman"/>
        <family val="1"/>
      </rPr>
      <t>(downstream)</t>
    </r>
  </si>
  <si>
    <t>4. Sampai dengan tanggal 31 Desember 2024, tanah tersebut masih dimiliki oleh PT Sentosa.</t>
  </si>
  <si>
    <t>Diminta :</t>
  </si>
  <si>
    <t>A. Buatlah jurnal eliminasi yang dibutuhkan!</t>
  </si>
  <si>
    <t>B. Buatlah kertas kerja konsolidasi!</t>
  </si>
  <si>
    <t>Jawaban</t>
  </si>
  <si>
    <t>A. MEMBUAT JURNAL</t>
  </si>
  <si>
    <t xml:space="preserve">1. Mencatat Jurnal yang dibutuhkan: </t>
  </si>
  <si>
    <t>1 Januari 2024</t>
  </si>
  <si>
    <t xml:space="preserve">      Kas</t>
  </si>
  <si>
    <t>(mencatat pembelian saham PT Sentosa)</t>
  </si>
  <si>
    <t>31 Desember 2024</t>
  </si>
  <si>
    <t>(mencatat bagian PT Nusantara atas laba neto PT Sentosa)</t>
  </si>
  <si>
    <t>(mencatat bagian PT Nusantara atas dividen PT Sentosa)</t>
  </si>
  <si>
    <t>Bagian Laba Atas PT Sentosa</t>
  </si>
  <si>
    <t>(mencatat keuntungan transaksi Downstream yang belum terealisasi)</t>
  </si>
  <si>
    <t>2.  Perhitungan Jurnal Eliminasi</t>
  </si>
  <si>
    <t>Keterangan</t>
  </si>
  <si>
    <t xml:space="preserve">PT Nusantara
</t>
  </si>
  <si>
    <t xml:space="preserve">Kepentingan
Nonpengendali </t>
  </si>
  <si>
    <t>Laba Neto (a)</t>
  </si>
  <si>
    <t>Saldo Akhir (b)</t>
  </si>
  <si>
    <t>Keuntungan Belum Terealisasi (c)</t>
  </si>
  <si>
    <t>Saldo Akhir Disesuaikan (b-c)</t>
  </si>
  <si>
    <t>Bagian Laba atas PT Sentosa (a-c)</t>
  </si>
  <si>
    <t>2. Jurnal Eliminasi</t>
  </si>
  <si>
    <t>(1) Mengeliminasi ekuitas dan investasi pada PT Sentosa</t>
  </si>
  <si>
    <t>(mengeliminasi ekuitas dan investasi pada PT Sentosa)</t>
  </si>
  <si>
    <t>(2) Mengeliminasi keuntungan penjualan tanah yang belum terealisasi</t>
  </si>
  <si>
    <t>(mengeliminasi keuntungan penjualan tanah)</t>
  </si>
  <si>
    <r>
      <rPr>
        <b/>
        <sz val="12"/>
        <color theme="1"/>
        <rFont val="Times New Roman"/>
        <family val="1"/>
      </rPr>
      <t>(</t>
    </r>
    <r>
      <rPr>
        <b/>
        <i/>
        <sz val="12"/>
        <color theme="1"/>
        <rFont val="Times New Roman"/>
        <family val="1"/>
      </rPr>
      <t>Dalam Rp,-</t>
    </r>
    <r>
      <rPr>
        <b/>
        <sz val="12"/>
        <color theme="1"/>
        <rFont val="Times New Roman"/>
        <family val="1"/>
      </rPr>
      <t>)</t>
    </r>
  </si>
  <si>
    <t>PT CAHAYA DAN PT BULAN</t>
  </si>
  <si>
    <r>
      <rPr>
        <sz val="12"/>
        <color theme="1"/>
        <rFont val="Times New Roman"/>
        <family val="1"/>
      </rPr>
      <t>1. Pada 1 Januari 2025, PT Cahaya mengakuisisi kepemilikan sebesar 80% atas saham PT Bulan dengan harga perolehan sesuai nilai bukunya, yaitu Rp800.000.000</t>
    </r>
    <r>
      <rPr>
        <sz val="12"/>
        <color rgb="FFFF0000"/>
        <rFont val="Times New Roman"/>
        <family val="1"/>
      </rPr>
      <t xml:space="preserve"> (80% x (700.000.000 + 300.000.000))</t>
    </r>
    <r>
      <rPr>
        <sz val="12"/>
        <color theme="1"/>
        <rFont val="Times New Roman"/>
        <family val="1"/>
      </rPr>
      <t xml:space="preserve">. Nilai wajar kepentingan nonpengendali diketahui setara dengan nilai bukunya, yakni sebesar Rp200.000.000 </t>
    </r>
    <r>
      <rPr>
        <sz val="12"/>
        <color rgb="FFFF0000"/>
        <rFont val="Times New Roman"/>
        <family val="1"/>
      </rPr>
      <t>((100%-80%) x (700.000.000 + 300.000.000))</t>
    </r>
    <r>
      <rPr>
        <sz val="12"/>
        <color theme="1"/>
        <rFont val="Times New Roman"/>
        <family val="1"/>
      </rPr>
      <t>.</t>
    </r>
  </si>
  <si>
    <r>
      <rPr>
        <sz val="12"/>
        <color theme="1"/>
        <rFont val="Times New Roman"/>
        <family val="1"/>
      </rPr>
      <t xml:space="preserve">3. Di dalam saldo akun tanah milik PT Cahaya, tercatat sebidang tanah yang sebelumnya dibeli dari PT Bulan seharga Rp90.000.000. Tanah itu sendiri sebelumnya diperoleh PT Bulan dari pihak luar (non-afiliasi) dengan harga Rp60.000.000, sehingga atas penjualan tersebut PT Bulan mencatat keuntungan sebesar Rp30.000.000. </t>
    </r>
    <r>
      <rPr>
        <sz val="12"/>
        <color rgb="FFFF0000"/>
        <rFont val="Times New Roman"/>
        <family val="1"/>
      </rPr>
      <t>(Upstream)</t>
    </r>
  </si>
  <si>
    <t>4. Sampai dengan tanggal 31 Desember 2025, tanah tersebut masih dimiliki oleh PT Cahaya.</t>
  </si>
  <si>
    <t>1 Januari 2025</t>
  </si>
  <si>
    <t>(mencatat pembelian saham PT Bulan)</t>
  </si>
  <si>
    <t>(mencatat bagian PT Cahaya atas laba neto PT Bulan)</t>
  </si>
  <si>
    <t>(mencatat bagian PT Cahaya atas dividen PT Bulan)</t>
  </si>
  <si>
    <t>Bagian Laba Atas PT Bulan</t>
  </si>
  <si>
    <t>(mencatat keuntungan transaksi Upstream yang belum terealisasi)</t>
  </si>
  <si>
    <t xml:space="preserve">PT Cahaya
</t>
  </si>
  <si>
    <t>Bagian Laba atas PT Bulan (a-c)</t>
  </si>
  <si>
    <t>Bagian Laba KNP (a-c)</t>
  </si>
  <si>
    <t>(1) Mengeliminasi ekuitas dan investasi pada PT Bulan</t>
  </si>
  <si>
    <t>(mengeliminasi ekuitas dan investasi pada PT Bulan)</t>
  </si>
  <si>
    <t xml:space="preserve"> PT. CAPRICORN DAN PT. LIBRA </t>
  </si>
  <si>
    <t xml:space="preserve"> NERACA SALDO </t>
  </si>
  <si>
    <t xml:space="preserve"> PER 31 DESEMBER 2025 </t>
  </si>
  <si>
    <t xml:space="preserve"> AKUN </t>
  </si>
  <si>
    <t xml:space="preserve"> PT. Capricorn </t>
  </si>
  <si>
    <t xml:space="preserve"> PT. Libra </t>
  </si>
  <si>
    <t xml:space="preserve"> DEBIT </t>
  </si>
  <si>
    <t xml:space="preserve"> KREDIT </t>
  </si>
  <si>
    <t xml:space="preserve"> DEBIT  </t>
  </si>
  <si>
    <t xml:space="preserve"> Kas dan Setara Kas </t>
  </si>
  <si>
    <t xml:space="preserve"> Piutang Usaha </t>
  </si>
  <si>
    <t xml:space="preserve"> Persediaan </t>
  </si>
  <si>
    <t xml:space="preserve"> Investasi pada PT. Libra </t>
  </si>
  <si>
    <t xml:space="preserve"> Tanah </t>
  </si>
  <si>
    <t xml:space="preserve"> Bangunan dan Peralatan </t>
  </si>
  <si>
    <t xml:space="preserve"> Merek Dagang </t>
  </si>
  <si>
    <t xml:space="preserve"> Akumulasi Penyusutan </t>
  </si>
  <si>
    <t xml:space="preserve"> Akumulasi Amortisasi </t>
  </si>
  <si>
    <t xml:space="preserve"> Utang Usaha </t>
  </si>
  <si>
    <t xml:space="preserve"> Utang Obligasi </t>
  </si>
  <si>
    <t xml:space="preserve"> Saham Biasa </t>
  </si>
  <si>
    <t xml:space="preserve"> Saldo Laba </t>
  </si>
  <si>
    <t xml:space="preserve"> Penjualan </t>
  </si>
  <si>
    <t xml:space="preserve"> Bagian Laba dari PT. Libra </t>
  </si>
  <si>
    <t xml:space="preserve"> Beban Pokok Penjualan </t>
  </si>
  <si>
    <t xml:space="preserve"> Beban Operasi </t>
  </si>
  <si>
    <t xml:space="preserve"> Beban Penyusutan </t>
  </si>
  <si>
    <t xml:space="preserve"> Beban Amortisasi </t>
  </si>
  <si>
    <t xml:space="preserve"> Dividen </t>
  </si>
  <si>
    <t xml:space="preserve"> Total </t>
  </si>
  <si>
    <t xml:space="preserve"> Informasi Tambahan: </t>
  </si>
  <si>
    <t xml:space="preserve"> 2. Selama tahun 2025, PT. Libra memperoleh laba sebesar Rp 70.000.000 dan membagikan dividen sebesar Rp 40.000.000. </t>
  </si>
  <si>
    <t xml:space="preserve"> 3. Dalam transaksi penjualan PT. Capricorn, terdapat penjualan kepada PT. Libra sebesar Rp 75.000.000 dengan beban pokok penjualan terkait Rp 30.000.000. </t>
  </si>
  <si>
    <t xml:space="preserve"> 4. Sampai 31 Desember 2025 persediaan yang diperoleh PT. Libra dari PT. Capricorn seluruhnya belum terjual kepada pihak luar. </t>
  </si>
  <si>
    <t xml:space="preserve"> Diminta: </t>
  </si>
  <si>
    <t xml:space="preserve"> 1. Buatlah Kertas Kerja Konsolidasi! </t>
  </si>
  <si>
    <t xml:space="preserve"> 2. Buatlah Jurnal Eliminasi yang Dibutuhkan! </t>
  </si>
  <si>
    <t xml:space="preserve"> Jawaban: </t>
  </si>
  <si>
    <t xml:space="preserve"> 1. 1 Januari 2025 </t>
  </si>
  <si>
    <t xml:space="preserve">           Kas </t>
  </si>
  <si>
    <t xml:space="preserve"> 2. Eliminasi Bagian Laba PT. Libra </t>
  </si>
  <si>
    <t xml:space="preserve">           Bagian laba PT. Libra </t>
  </si>
  <si>
    <t xml:space="preserve"> Eliminasi Dividen PT. Libra </t>
  </si>
  <si>
    <t xml:space="preserve"> Kas </t>
  </si>
  <si>
    <t xml:space="preserve">           Investasi pada PT. Libra </t>
  </si>
  <si>
    <t xml:space="preserve"> 3. Eliminasi Persediaan </t>
  </si>
  <si>
    <t xml:space="preserve"> (Dalam Rp,-) </t>
  </si>
  <si>
    <t xml:space="preserve"> Akun </t>
  </si>
  <si>
    <t xml:space="preserve"> PT STARK </t>
  </si>
  <si>
    <t xml:space="preserve"> PT XMEN </t>
  </si>
  <si>
    <t xml:space="preserve"> Sebelum Konsolidasi </t>
  </si>
  <si>
    <t xml:space="preserve"> Eliminasi </t>
  </si>
  <si>
    <t xml:space="preserve"> Konsolidasi </t>
  </si>
  <si>
    <t xml:space="preserve"> - </t>
  </si>
  <si>
    <t xml:space="preserve"> Laba Kotor </t>
  </si>
  <si>
    <t xml:space="preserve"> Jurnal Eliminasi </t>
  </si>
  <si>
    <t xml:space="preserve">           Beban Pokok Penjualan </t>
  </si>
  <si>
    <t xml:space="preserve">           Persediaan </t>
  </si>
  <si>
    <t xml:space="preserve"> 4. Menentukan berapa perubahan investasi yang dilakukan oleh PT. STARK </t>
  </si>
  <si>
    <t xml:space="preserve"> Nilai Investasi 31 Des 2026 (80%) </t>
  </si>
  <si>
    <t xml:space="preserve"> Awal </t>
  </si>
  <si>
    <t xml:space="preserve"> Bagian Laba PT. Libra </t>
  </si>
  <si>
    <t xml:space="preserve"> Keuntungan belum terealisasi </t>
  </si>
  <si>
    <t xml:space="preserve"> Saldo Akhir Investasi </t>
  </si>
  <si>
    <t xml:space="preserve"> Kepentingan Non Pengendali (20%) </t>
  </si>
  <si>
    <t xml:space="preserve"> Bagian Laba PT. Berkah </t>
  </si>
  <si>
    <t xml:space="preserve"> Menentukan berapa perubahan terkait dengan laba ditahan baik itu dari PT. STARK dan PT. XMEN: </t>
  </si>
  <si>
    <t xml:space="preserve"> Saldo Laba PT. STARK </t>
  </si>
  <si>
    <t xml:space="preserve"> Laba PT. STARK </t>
  </si>
  <si>
    <t xml:space="preserve"> Saldo Akhir </t>
  </si>
  <si>
    <t xml:space="preserve"> Saldo Laba PT. XMEN </t>
  </si>
  <si>
    <t xml:space="preserve"> Laba PT. XMEN </t>
  </si>
  <si>
    <t>PT Induk memiliki 70% saham PT Anak pada 1 Januari 2025. Pada 1 Juli 2025, PT Induk membeli 30% saham tambahan PT Anak.</t>
  </si>
  <si>
    <t>:</t>
  </si>
  <si>
    <t>Jumlah</t>
  </si>
  <si>
    <t>Data:</t>
  </si>
  <si>
    <t>Nilai buku ekuitas PT Anak per 1 Januari 2025</t>
  </si>
  <si>
    <t>Nilai buku ekuitas PT Anak per 1 Juli 2025</t>
  </si>
  <si>
    <t>Harga pembelian 30% saham tambahan</t>
  </si>
  <si>
    <t>Nilai wajar 30% kepentingan non-pengendali</t>
  </si>
  <si>
    <t>PT Nona memiliki 70% saham PT Melodi pada 1 Januari 2025. Pada 1 Juli 2025, PT Induk membeli 30% saham tambahan PT Melodi.</t>
  </si>
  <si>
    <t>Nilai buku ekuitas PT Melodi per 1 Januari 2025</t>
  </si>
  <si>
    <t>Nilai buku ekuitas PT Melodi per 1 Juli 2025</t>
  </si>
  <si>
    <t>1. Pada tanggal 1 Januari 2026 PT STARK membeli 80% saham PT XMEN sebesar Rp 320.000.000. Nilai wajar kepentingan nonpengendali Rp 80.000.000</t>
  </si>
  <si>
    <t>1. Pada tanggal 1 Januari 2025 PT. Capricorn membeli 75% saham PT. Libra sebesar Rp 712.500.000. Nilai wajar Kepentingan Non Pengendali Rp 237.500.000.</t>
  </si>
  <si>
    <t>1. Pada 1 Januari 2024, PT Nusantara mengakuisisi kepemilikan sebesar 80% atas saham PT Sentosa dengan harga perolehan sesuai nilai bukunya, yaitu Rp960.000.000. Nilai wajar kepentingan nonpengendali diketahui setara dengan nilai bukunya, yakni sebesar Rp240.000.000.</t>
  </si>
  <si>
    <t>2. Selama tahun 2024, PT Sentosa melaporkan perolehan laba neto sebesar Rp240.000.000 dan mengumumkan pembagian dividen sebesar Rp40.000.000</t>
  </si>
  <si>
    <t>2. Selama tahun 2025, PT Bulan melaporkan perolehan laba neto sebesar Rp300.000.000 dan mengumumkan pembagian dividen sebesar Rp80.000.000</t>
  </si>
  <si>
    <t>Pencatatan PT LOKI atas penerbitan obligasi</t>
  </si>
  <si>
    <t>Pencatatan PT JENA atas pembelian obligasi</t>
  </si>
  <si>
    <t>Mengeliminasi ekuitas dan investasi pada PT JENA</t>
  </si>
  <si>
    <t>Mengeliminasi ekuitas dan investasi pada PT NERISA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</si>
</sst>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-&quot;Rp&quot;* #,##0_-;\-&quot;Rp&quot;* #,##0_-;_-&quot;Rp&quot;* &quot;-&quot;_-;_-@_-"/>
    <numFmt numFmtId="41" formatCode="_-* #,##0_-;\-* #,##0_-;_-* &quot;-&quot;_-;_-@_-"/>
    <numFmt numFmtId="43" formatCode="_-* #,##0.00_-;\-* #,##0.00_-;_-* &quot;-&quot;??_-;_-@_-"/>
    <numFmt numFmtId="164" formatCode="&quot;Rp&quot;#,##0"/>
    <numFmt numFmtId="165" formatCode="_-&quot;Rp&quot;* #,##0_-;\-&quot;Rp&quot;* #,##0_-;_-&quot;Rp&quot;* &quot;-&quot;??_-;_-@_-"/>
    <numFmt numFmtId="166" formatCode="#,##0;\(#,##0\);\-"/>
    <numFmt numFmtId="167" formatCode="_-* #,##0_-;\-* #,##0_-;_-* &quot;-&quot;??_-;_-@_-"/>
    <numFmt numFmtId="168" formatCode="_-* #,##0.0_-;\-* #,##0.0_-;_-* &quot;-&quot;??_-;_-@_-"/>
    <numFmt numFmtId="169" formatCode="_(* #,##0_);_(* \(#,##0\);_(* &quot;-&quot;??_);_(@_)"/>
    <numFmt numFmtId="170" formatCode="_-[$Rp-421]* #,##0_-;\-[$Rp-421]* #,##0_-;_-[$Rp-421]* &quot;-&quot;??_-;_-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Calibri"/>
      <family val="2"/>
      <charset val="1"/>
    </font>
    <font>
      <b/>
      <sz val="12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70C0"/>
      <name val="Times New Roman"/>
      <family val="1"/>
    </font>
    <font>
      <sz val="12"/>
      <color rgb="FF0070C0"/>
      <name val="Times New Roman"/>
      <family val="1"/>
    </font>
    <font>
      <sz val="11"/>
      <name val="Aptos Narrow"/>
      <family val="2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sz val="8"/>
      <name val="Calibri"/>
      <family val="2"/>
      <scheme val="minor"/>
    </font>
    <font>
      <u val="singleAccounting"/>
      <sz val="12"/>
      <color theme="1"/>
      <name val="Times New Roman"/>
      <family val="1"/>
    </font>
    <font>
      <u val="singleAccounting"/>
      <sz val="12"/>
      <color rgb="FF000000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rgb="FFD7D5F7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rgb="FF003366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rgb="FFFCE4D6"/>
      </patternFill>
    </fill>
    <fill>
      <patternFill patternType="solid">
        <fgColor rgb="FFFFCE3C"/>
        <bgColor rgb="FFD9E1F2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D9E1F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B91FF"/>
        <bgColor indexed="64"/>
      </patternFill>
    </fill>
    <fill>
      <patternFill patternType="solid">
        <fgColor rgb="FFCAEDFB"/>
        <bgColor rgb="FFCAEDFB"/>
      </patternFill>
    </fill>
    <fill>
      <patternFill patternType="solid">
        <fgColor rgb="FF95DCF7"/>
        <bgColor rgb="FF95DCF7"/>
      </patternFill>
    </fill>
    <fill>
      <patternFill patternType="solid">
        <fgColor rgb="FFC1E4F5"/>
        <bgColor rgb="FFC1E4F5"/>
      </patternFill>
    </fill>
    <fill>
      <patternFill patternType="solid">
        <fgColor rgb="FF60CBF3"/>
        <bgColor rgb="FF60CBF3"/>
      </patternFill>
    </fill>
    <fill>
      <patternFill patternType="solid">
        <fgColor rgb="FFFCE4D6"/>
        <bgColor rgb="FFFCE4D6"/>
      </patternFill>
    </fill>
    <fill>
      <patternFill patternType="solid">
        <fgColor rgb="FFB3E5A1"/>
        <bgColor rgb="FFB3E5A1"/>
      </patternFill>
    </fill>
    <fill>
      <patternFill patternType="solid">
        <fgColor rgb="FF7030A0"/>
        <bgColor indexed="64"/>
      </patternFill>
    </fill>
    <fill>
      <patternFill patternType="solid">
        <fgColor rgb="FFF4B084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theme="7"/>
        <bgColor indexed="64"/>
      </patternFill>
    </fill>
  </fills>
  <borders count="1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theme="1"/>
      </left>
      <right style="medium">
        <color indexed="64"/>
      </right>
      <top style="medium">
        <color theme="1"/>
      </top>
      <bottom style="medium">
        <color theme="1"/>
      </bottom>
      <diagonal/>
    </border>
    <border>
      <left/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 style="medium">
        <color theme="1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thin">
        <color indexed="64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/>
      <bottom style="thin">
        <color indexed="64"/>
      </bottom>
      <diagonal/>
    </border>
    <border>
      <left/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/>
      <right/>
      <top style="thin">
        <color indexed="64"/>
      </top>
      <bottom style="medium">
        <color theme="1"/>
      </bottom>
      <diagonal/>
    </border>
    <border>
      <left/>
      <right style="medium">
        <color theme="1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/>
      <top/>
      <bottom style="medium">
        <color theme="1"/>
      </bottom>
      <diagonal/>
    </border>
    <border>
      <left style="thin">
        <color indexed="64"/>
      </left>
      <right style="medium">
        <color theme="1"/>
      </right>
      <top/>
      <bottom style="medium">
        <color theme="1"/>
      </bottom>
      <diagonal/>
    </border>
    <border>
      <left/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/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medium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/>
      <diagonal/>
    </border>
    <border>
      <left style="thin">
        <color indexed="64"/>
      </left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/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</cellStyleXfs>
  <cellXfs count="555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7" xfId="0" applyFont="1" applyBorder="1"/>
    <xf numFmtId="3" fontId="3" fillId="0" borderId="0" xfId="0" applyNumberFormat="1" applyFont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3" fillId="0" borderId="0" xfId="0" quotePrefix="1" applyNumberFormat="1" applyFont="1" applyAlignment="1">
      <alignment horizontal="center" vertical="center"/>
    </xf>
    <xf numFmtId="0" fontId="2" fillId="0" borderId="7" xfId="0" applyFont="1" applyBorder="1"/>
    <xf numFmtId="3" fontId="2" fillId="0" borderId="0" xfId="0" applyNumberFormat="1" applyFont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2" fillId="0" borderId="4" xfId="0" applyFont="1" applyBorder="1"/>
    <xf numFmtId="3" fontId="2" fillId="0" borderId="5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0" xfId="0" applyFont="1"/>
    <xf numFmtId="0" fontId="4" fillId="0" borderId="1" xfId="0" applyFont="1" applyBorder="1"/>
    <xf numFmtId="164" fontId="4" fillId="0" borderId="3" xfId="0" applyNumberFormat="1" applyFont="1" applyBorder="1"/>
    <xf numFmtId="0" fontId="5" fillId="0" borderId="0" xfId="0" applyFont="1"/>
    <xf numFmtId="0" fontId="4" fillId="0" borderId="7" xfId="0" applyFont="1" applyBorder="1"/>
    <xf numFmtId="164" fontId="4" fillId="0" borderId="8" xfId="0" applyNumberFormat="1" applyFont="1" applyBorder="1"/>
    <xf numFmtId="0" fontId="4" fillId="0" borderId="4" xfId="0" applyFont="1" applyBorder="1"/>
    <xf numFmtId="164" fontId="4" fillId="0" borderId="6" xfId="0" applyNumberFormat="1" applyFont="1" applyBorder="1"/>
    <xf numFmtId="0" fontId="5" fillId="0" borderId="0" xfId="0" quotePrefix="1" applyFont="1"/>
    <xf numFmtId="165" fontId="4" fillId="0" borderId="2" xfId="0" applyNumberFormat="1" applyFont="1" applyBorder="1"/>
    <xf numFmtId="165" fontId="4" fillId="0" borderId="3" xfId="0" applyNumberFormat="1" applyFont="1" applyBorder="1"/>
    <xf numFmtId="0" fontId="4" fillId="0" borderId="4" xfId="0" applyFont="1" applyBorder="1" applyAlignment="1">
      <alignment horizontal="left" indent="2"/>
    </xf>
    <xf numFmtId="165" fontId="4" fillId="0" borderId="5" xfId="0" applyNumberFormat="1" applyFont="1" applyBorder="1"/>
    <xf numFmtId="165" fontId="4" fillId="0" borderId="6" xfId="0" applyNumberFormat="1" applyFont="1" applyBorder="1"/>
    <xf numFmtId="165" fontId="4" fillId="0" borderId="9" xfId="0" applyNumberFormat="1" applyFont="1" applyBorder="1"/>
    <xf numFmtId="165" fontId="4" fillId="0" borderId="10" xfId="0" applyNumberFormat="1" applyFont="1" applyBorder="1"/>
    <xf numFmtId="0" fontId="5" fillId="0" borderId="7" xfId="0" quotePrefix="1" applyFont="1" applyBorder="1" applyAlignment="1">
      <alignment vertical="center" wrapText="1"/>
    </xf>
    <xf numFmtId="0" fontId="4" fillId="0" borderId="7" xfId="0" applyFont="1" applyBorder="1" applyAlignment="1">
      <alignment horizontal="left" indent="2"/>
    </xf>
    <xf numFmtId="165" fontId="4" fillId="0" borderId="11" xfId="0" applyNumberFormat="1" applyFont="1" applyBorder="1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65" fontId="4" fillId="0" borderId="0" xfId="0" applyNumberFormat="1" applyFont="1"/>
    <xf numFmtId="165" fontId="4" fillId="0" borderId="8" xfId="0" applyNumberFormat="1" applyFont="1" applyBorder="1"/>
    <xf numFmtId="0" fontId="5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left" vertical="center" indent="2"/>
    </xf>
    <xf numFmtId="165" fontId="4" fillId="0" borderId="10" xfId="0" applyNumberFormat="1" applyFont="1" applyBorder="1" applyAlignment="1">
      <alignment horizontal="left" vertical="center"/>
    </xf>
    <xf numFmtId="0" fontId="2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/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2" fillId="5" borderId="4" xfId="0" applyFont="1" applyFill="1" applyBorder="1"/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3" fillId="0" borderId="0" xfId="3" applyFont="1"/>
    <xf numFmtId="0" fontId="2" fillId="0" borderId="0" xfId="3" applyFont="1" applyAlignment="1">
      <alignment horizontal="center"/>
    </xf>
    <xf numFmtId="0" fontId="8" fillId="6" borderId="14" xfId="3" applyFont="1" applyFill="1" applyBorder="1" applyAlignment="1">
      <alignment horizontal="center" vertical="center" wrapText="1"/>
    </xf>
    <xf numFmtId="0" fontId="4" fillId="0" borderId="14" xfId="3" applyFont="1" applyBorder="1" applyAlignment="1">
      <alignment horizontal="left" vertical="center" wrapText="1"/>
    </xf>
    <xf numFmtId="166" fontId="4" fillId="0" borderId="14" xfId="3" applyNumberFormat="1" applyFont="1" applyBorder="1" applyAlignment="1">
      <alignment horizontal="right" vertical="center"/>
    </xf>
    <xf numFmtId="0" fontId="8" fillId="9" borderId="14" xfId="3" applyFont="1" applyFill="1" applyBorder="1" applyAlignment="1">
      <alignment horizontal="left" vertical="center" wrapText="1"/>
    </xf>
    <xf numFmtId="166" fontId="8" fillId="9" borderId="14" xfId="3" applyNumberFormat="1" applyFont="1" applyFill="1" applyBorder="1" applyAlignment="1">
      <alignment horizontal="right" vertical="center"/>
    </xf>
    <xf numFmtId="0" fontId="10" fillId="9" borderId="14" xfId="3" applyFont="1" applyFill="1" applyBorder="1" applyAlignment="1">
      <alignment horizontal="left" vertical="center" wrapText="1"/>
    </xf>
    <xf numFmtId="166" fontId="10" fillId="9" borderId="14" xfId="3" applyNumberFormat="1" applyFont="1" applyFill="1" applyBorder="1" applyAlignment="1">
      <alignment horizontal="right" vertical="center"/>
    </xf>
    <xf numFmtId="0" fontId="3" fillId="0" borderId="14" xfId="3" applyFont="1" applyBorder="1"/>
    <xf numFmtId="0" fontId="10" fillId="0" borderId="14" xfId="3" applyFont="1" applyBorder="1" applyAlignment="1">
      <alignment horizontal="left" vertical="center" wrapText="1"/>
    </xf>
    <xf numFmtId="166" fontId="10" fillId="0" borderId="14" xfId="3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167" fontId="3" fillId="0" borderId="0" xfId="1" applyNumberFormat="1" applyFont="1"/>
    <xf numFmtId="0" fontId="2" fillId="0" borderId="0" xfId="0" applyFont="1" applyAlignment="1">
      <alignment horizontal="center"/>
    </xf>
    <xf numFmtId="167" fontId="2" fillId="10" borderId="24" xfId="1" applyNumberFormat="1" applyFont="1" applyFill="1" applyBorder="1" applyAlignment="1">
      <alignment horizontal="center"/>
    </xf>
    <xf numFmtId="167" fontId="2" fillId="10" borderId="25" xfId="1" applyNumberFormat="1" applyFont="1" applyFill="1" applyBorder="1" applyAlignment="1">
      <alignment horizontal="center"/>
    </xf>
    <xf numFmtId="0" fontId="2" fillId="10" borderId="26" xfId="0" applyFont="1" applyFill="1" applyBorder="1" applyAlignment="1">
      <alignment horizontal="center"/>
    </xf>
    <xf numFmtId="0" fontId="4" fillId="0" borderId="27" xfId="0" applyFont="1" applyBorder="1" applyAlignment="1">
      <alignment horizontal="left" vertical="center" wrapText="1"/>
    </xf>
    <xf numFmtId="167" fontId="3" fillId="0" borderId="27" xfId="1" applyNumberFormat="1" applyFont="1" applyBorder="1"/>
    <xf numFmtId="167" fontId="3" fillId="0" borderId="28" xfId="1" applyNumberFormat="1" applyFont="1" applyBorder="1"/>
    <xf numFmtId="167" fontId="3" fillId="0" borderId="29" xfId="1" applyNumberFormat="1" applyFont="1" applyBorder="1"/>
    <xf numFmtId="0" fontId="4" fillId="0" borderId="30" xfId="0" applyFont="1" applyBorder="1" applyAlignment="1">
      <alignment horizontal="left" vertical="center" wrapText="1"/>
    </xf>
    <xf numFmtId="167" fontId="3" fillId="0" borderId="30" xfId="1" applyNumberFormat="1" applyFont="1" applyBorder="1"/>
    <xf numFmtId="167" fontId="3" fillId="0" borderId="31" xfId="1" applyNumberFormat="1" applyFont="1" applyBorder="1"/>
    <xf numFmtId="167" fontId="3" fillId="0" borderId="32" xfId="1" applyNumberFormat="1" applyFont="1" applyBorder="1"/>
    <xf numFmtId="0" fontId="4" fillId="0" borderId="33" xfId="0" applyFont="1" applyBorder="1" applyAlignment="1">
      <alignment horizontal="left" vertical="center" wrapText="1"/>
    </xf>
    <xf numFmtId="167" fontId="3" fillId="0" borderId="33" xfId="1" applyNumberFormat="1" applyFont="1" applyBorder="1"/>
    <xf numFmtId="167" fontId="3" fillId="0" borderId="34" xfId="1" applyNumberFormat="1" applyFont="1" applyBorder="1"/>
    <xf numFmtId="167" fontId="3" fillId="0" borderId="35" xfId="1" applyNumberFormat="1" applyFont="1" applyBorder="1"/>
    <xf numFmtId="0" fontId="8" fillId="11" borderId="24" xfId="0" applyFont="1" applyFill="1" applyBorder="1"/>
    <xf numFmtId="167" fontId="2" fillId="10" borderId="24" xfId="1" applyNumberFormat="1" applyFont="1" applyFill="1" applyBorder="1"/>
    <xf numFmtId="167" fontId="2" fillId="10" borderId="25" xfId="1" applyNumberFormat="1" applyFont="1" applyFill="1" applyBorder="1"/>
    <xf numFmtId="167" fontId="2" fillId="10" borderId="26" xfId="1" applyNumberFormat="1" applyFont="1" applyFill="1" applyBorder="1"/>
    <xf numFmtId="0" fontId="3" fillId="0" borderId="36" xfId="0" applyFont="1" applyBorder="1" applyAlignment="1">
      <alignment horizontal="center"/>
    </xf>
    <xf numFmtId="0" fontId="2" fillId="0" borderId="36" xfId="0" applyFont="1" applyBorder="1"/>
    <xf numFmtId="0" fontId="3" fillId="0" borderId="36" xfId="0" applyFont="1" applyBorder="1"/>
    <xf numFmtId="167" fontId="3" fillId="0" borderId="36" xfId="1" applyNumberFormat="1" applyFont="1" applyBorder="1"/>
    <xf numFmtId="0" fontId="3" fillId="0" borderId="36" xfId="0" applyFont="1" applyBorder="1" applyAlignment="1">
      <alignment vertical="center"/>
    </xf>
    <xf numFmtId="167" fontId="3" fillId="0" borderId="36" xfId="1" applyNumberFormat="1" applyFont="1" applyBorder="1" applyAlignment="1">
      <alignment vertical="center"/>
    </xf>
    <xf numFmtId="0" fontId="3" fillId="0" borderId="36" xfId="0" applyFont="1" applyBorder="1" applyAlignment="1">
      <alignment horizontal="left" vertical="center"/>
    </xf>
    <xf numFmtId="0" fontId="3" fillId="0" borderId="19" xfId="0" applyFont="1" applyBorder="1"/>
    <xf numFmtId="167" fontId="3" fillId="0" borderId="37" xfId="1" applyNumberFormat="1" applyFont="1" applyBorder="1"/>
    <xf numFmtId="167" fontId="2" fillId="10" borderId="39" xfId="1" applyNumberFormat="1" applyFont="1" applyFill="1" applyBorder="1" applyAlignment="1">
      <alignment horizontal="center"/>
    </xf>
    <xf numFmtId="167" fontId="2" fillId="10" borderId="40" xfId="1" applyNumberFormat="1" applyFont="1" applyFill="1" applyBorder="1" applyAlignment="1">
      <alignment horizontal="center"/>
    </xf>
    <xf numFmtId="9" fontId="2" fillId="10" borderId="44" xfId="2" applyFont="1" applyFill="1" applyBorder="1" applyAlignment="1">
      <alignment horizontal="center"/>
    </xf>
    <xf numFmtId="9" fontId="2" fillId="10" borderId="45" xfId="2" applyFont="1" applyFill="1" applyBorder="1" applyAlignment="1">
      <alignment horizontal="center"/>
    </xf>
    <xf numFmtId="0" fontId="3" fillId="0" borderId="28" xfId="0" applyFont="1" applyBorder="1"/>
    <xf numFmtId="167" fontId="3" fillId="0" borderId="6" xfId="1" applyNumberFormat="1" applyFont="1" applyBorder="1"/>
    <xf numFmtId="167" fontId="3" fillId="0" borderId="4" xfId="1" applyNumberFormat="1" applyFont="1" applyBorder="1"/>
    <xf numFmtId="167" fontId="5" fillId="0" borderId="6" xfId="0" applyNumberFormat="1" applyFont="1" applyBorder="1"/>
    <xf numFmtId="167" fontId="5" fillId="0" borderId="48" xfId="1" applyNumberFormat="1" applyFont="1" applyBorder="1"/>
    <xf numFmtId="0" fontId="3" fillId="0" borderId="31" xfId="0" applyFont="1" applyBorder="1"/>
    <xf numFmtId="167" fontId="5" fillId="0" borderId="13" xfId="1" applyNumberFormat="1" applyFont="1" applyBorder="1"/>
    <xf numFmtId="167" fontId="5" fillId="0" borderId="12" xfId="1" applyNumberFormat="1" applyFont="1" applyBorder="1"/>
    <xf numFmtId="0" fontId="3" fillId="0" borderId="13" xfId="0" applyFont="1" applyBorder="1"/>
    <xf numFmtId="167" fontId="3" fillId="0" borderId="49" xfId="1" applyNumberFormat="1" applyFont="1" applyBorder="1"/>
    <xf numFmtId="0" fontId="3" fillId="0" borderId="34" xfId="0" applyFont="1" applyBorder="1"/>
    <xf numFmtId="167" fontId="3" fillId="0" borderId="3" xfId="1" applyNumberFormat="1" applyFont="1" applyBorder="1"/>
    <xf numFmtId="167" fontId="3" fillId="0" borderId="1" xfId="1" applyNumberFormat="1" applyFont="1" applyBorder="1"/>
    <xf numFmtId="0" fontId="3" fillId="0" borderId="3" xfId="0" applyFont="1" applyBorder="1"/>
    <xf numFmtId="167" fontId="5" fillId="0" borderId="50" xfId="1" applyNumberFormat="1" applyFont="1" applyBorder="1"/>
    <xf numFmtId="0" fontId="2" fillId="0" borderId="51" xfId="0" applyFont="1" applyBorder="1"/>
    <xf numFmtId="167" fontId="10" fillId="0" borderId="52" xfId="1" applyNumberFormat="1" applyFont="1" applyBorder="1"/>
    <xf numFmtId="167" fontId="10" fillId="0" borderId="53" xfId="1" applyNumberFormat="1" applyFont="1" applyBorder="1"/>
    <xf numFmtId="0" fontId="2" fillId="0" borderId="54" xfId="0" applyFont="1" applyBorder="1" applyAlignment="1">
      <alignment horizontal="center"/>
    </xf>
    <xf numFmtId="167" fontId="2" fillId="0" borderId="52" xfId="1" applyNumberFormat="1" applyFont="1" applyBorder="1"/>
    <xf numFmtId="167" fontId="2" fillId="0" borderId="55" xfId="1" applyNumberFormat="1" applyFont="1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67" fontId="2" fillId="0" borderId="0" xfId="1" applyNumberFormat="1" applyFont="1"/>
    <xf numFmtId="167" fontId="2" fillId="10" borderId="66" xfId="1" applyNumberFormat="1" applyFont="1" applyFill="1" applyBorder="1" applyAlignment="1">
      <alignment horizontal="center"/>
    </xf>
    <xf numFmtId="167" fontId="2" fillId="10" borderId="67" xfId="1" applyNumberFormat="1" applyFont="1" applyFill="1" applyBorder="1" applyAlignment="1">
      <alignment horizontal="center"/>
    </xf>
    <xf numFmtId="0" fontId="3" fillId="0" borderId="71" xfId="0" applyFont="1" applyBorder="1" applyAlignment="1">
      <alignment vertical="center" wrapText="1"/>
    </xf>
    <xf numFmtId="167" fontId="3" fillId="0" borderId="72" xfId="1" applyNumberFormat="1" applyFont="1" applyBorder="1"/>
    <xf numFmtId="167" fontId="3" fillId="0" borderId="5" xfId="1" applyNumberFormat="1" applyFont="1" applyBorder="1"/>
    <xf numFmtId="167" fontId="3" fillId="0" borderId="71" xfId="1" applyNumberFormat="1" applyFont="1" applyBorder="1"/>
    <xf numFmtId="167" fontId="3" fillId="0" borderId="73" xfId="1" applyNumberFormat="1" applyFont="1" applyBorder="1"/>
    <xf numFmtId="0" fontId="3" fillId="0" borderId="74" xfId="0" applyFont="1" applyBorder="1" applyAlignment="1">
      <alignment vertical="center" wrapText="1"/>
    </xf>
    <xf numFmtId="167" fontId="3" fillId="0" borderId="75" xfId="1" applyNumberFormat="1" applyFont="1" applyBorder="1"/>
    <xf numFmtId="167" fontId="3" fillId="0" borderId="15" xfId="1" applyNumberFormat="1" applyFont="1" applyBorder="1"/>
    <xf numFmtId="167" fontId="3" fillId="0" borderId="74" xfId="1" applyNumberFormat="1" applyFont="1" applyBorder="1"/>
    <xf numFmtId="167" fontId="3" fillId="0" borderId="76" xfId="1" applyNumberFormat="1" applyFont="1" applyBorder="1"/>
    <xf numFmtId="0" fontId="2" fillId="0" borderId="74" xfId="0" applyFont="1" applyBorder="1" applyAlignment="1">
      <alignment vertical="center" wrapText="1"/>
    </xf>
    <xf numFmtId="167" fontId="2" fillId="0" borderId="75" xfId="1" applyNumberFormat="1" applyFont="1" applyBorder="1" applyAlignment="1">
      <alignment vertical="center" wrapText="1"/>
    </xf>
    <xf numFmtId="167" fontId="2" fillId="0" borderId="15" xfId="1" applyNumberFormat="1" applyFont="1" applyBorder="1" applyAlignment="1">
      <alignment vertical="center" wrapText="1"/>
    </xf>
    <xf numFmtId="167" fontId="2" fillId="0" borderId="74" xfId="1" applyNumberFormat="1" applyFont="1" applyBorder="1" applyAlignment="1">
      <alignment vertical="center" wrapText="1"/>
    </xf>
    <xf numFmtId="167" fontId="2" fillId="0" borderId="76" xfId="1" applyNumberFormat="1" applyFont="1" applyBorder="1" applyAlignment="1">
      <alignment vertical="center" wrapText="1"/>
    </xf>
    <xf numFmtId="167" fontId="3" fillId="0" borderId="75" xfId="1" applyNumberFormat="1" applyFont="1" applyBorder="1" applyAlignment="1">
      <alignment vertical="center" wrapText="1"/>
    </xf>
    <xf numFmtId="167" fontId="3" fillId="0" borderId="15" xfId="1" applyNumberFormat="1" applyFont="1" applyBorder="1" applyAlignment="1">
      <alignment vertical="center" wrapText="1"/>
    </xf>
    <xf numFmtId="0" fontId="2" fillId="0" borderId="63" xfId="0" applyFont="1" applyBorder="1" applyAlignment="1">
      <alignment vertical="center" wrapText="1"/>
    </xf>
    <xf numFmtId="167" fontId="10" fillId="0" borderId="77" xfId="1" applyNumberFormat="1" applyFont="1" applyBorder="1" applyAlignment="1">
      <alignment vertical="center" wrapText="1"/>
    </xf>
    <xf numFmtId="167" fontId="10" fillId="0" borderId="78" xfId="1" applyNumberFormat="1" applyFont="1" applyBorder="1" applyAlignment="1">
      <alignment vertical="center" wrapText="1"/>
    </xf>
    <xf numFmtId="167" fontId="10" fillId="0" borderId="63" xfId="1" applyNumberFormat="1" applyFont="1" applyBorder="1" applyAlignment="1">
      <alignment vertical="center" wrapText="1"/>
    </xf>
    <xf numFmtId="167" fontId="10" fillId="0" borderId="79" xfId="1" applyNumberFormat="1" applyFont="1" applyBorder="1" applyAlignment="1">
      <alignment vertical="center" wrapText="1"/>
    </xf>
    <xf numFmtId="167" fontId="10" fillId="0" borderId="75" xfId="1" applyNumberFormat="1" applyFont="1" applyBorder="1" applyAlignment="1">
      <alignment vertical="center" wrapText="1"/>
    </xf>
    <xf numFmtId="167" fontId="10" fillId="0" borderId="15" xfId="1" applyNumberFormat="1" applyFont="1" applyBorder="1" applyAlignment="1">
      <alignment vertical="center" wrapText="1"/>
    </xf>
    <xf numFmtId="167" fontId="10" fillId="0" borderId="74" xfId="1" applyNumberFormat="1" applyFont="1" applyBorder="1" applyAlignment="1">
      <alignment vertical="center" wrapText="1"/>
    </xf>
    <xf numFmtId="167" fontId="10" fillId="0" borderId="76" xfId="1" applyNumberFormat="1" applyFont="1" applyBorder="1" applyAlignment="1">
      <alignment vertical="center" wrapText="1"/>
    </xf>
    <xf numFmtId="0" fontId="2" fillId="10" borderId="74" xfId="0" applyFont="1" applyFill="1" applyBorder="1" applyAlignment="1">
      <alignment vertical="center" wrapText="1"/>
    </xf>
    <xf numFmtId="167" fontId="2" fillId="10" borderId="75" xfId="1" applyNumberFormat="1" applyFont="1" applyFill="1" applyBorder="1" applyAlignment="1">
      <alignment vertical="center" wrapText="1"/>
    </xf>
    <xf numFmtId="167" fontId="2" fillId="10" borderId="15" xfId="1" applyNumberFormat="1" applyFont="1" applyFill="1" applyBorder="1" applyAlignment="1">
      <alignment vertical="center" wrapText="1"/>
    </xf>
    <xf numFmtId="167" fontId="2" fillId="10" borderId="76" xfId="1" applyNumberFormat="1" applyFont="1" applyFill="1" applyBorder="1" applyAlignment="1">
      <alignment vertical="center" wrapText="1"/>
    </xf>
    <xf numFmtId="0" fontId="2" fillId="10" borderId="63" xfId="0" applyFont="1" applyFill="1" applyBorder="1" applyAlignment="1">
      <alignment vertical="center" wrapText="1"/>
    </xf>
    <xf numFmtId="167" fontId="2" fillId="10" borderId="77" xfId="1" applyNumberFormat="1" applyFont="1" applyFill="1" applyBorder="1" applyAlignment="1">
      <alignment vertical="center" wrapText="1"/>
    </xf>
    <xf numFmtId="167" fontId="2" fillId="10" borderId="78" xfId="1" applyNumberFormat="1" applyFont="1" applyFill="1" applyBorder="1" applyAlignment="1">
      <alignment vertical="center" wrapText="1"/>
    </xf>
    <xf numFmtId="167" fontId="2" fillId="10" borderId="79" xfId="1" applyNumberFormat="1" applyFont="1" applyFill="1" applyBorder="1" applyAlignment="1">
      <alignment vertical="center" wrapText="1"/>
    </xf>
    <xf numFmtId="0" fontId="2" fillId="10" borderId="70" xfId="0" applyFont="1" applyFill="1" applyBorder="1" applyAlignment="1">
      <alignment horizontal="center"/>
    </xf>
    <xf numFmtId="0" fontId="4" fillId="0" borderId="71" xfId="0" applyFont="1" applyBorder="1" applyAlignment="1">
      <alignment horizontal="left" vertical="center" wrapText="1"/>
    </xf>
    <xf numFmtId="0" fontId="4" fillId="0" borderId="74" xfId="0" applyFont="1" applyBorder="1" applyAlignment="1">
      <alignment horizontal="left" vertical="center" wrapText="1"/>
    </xf>
    <xf numFmtId="0" fontId="4" fillId="0" borderId="63" xfId="0" applyFont="1" applyBorder="1" applyAlignment="1">
      <alignment horizontal="left" vertical="center" wrapText="1"/>
    </xf>
    <xf numFmtId="167" fontId="3" fillId="0" borderId="63" xfId="1" applyNumberFormat="1" applyFont="1" applyBorder="1"/>
    <xf numFmtId="167" fontId="3" fillId="0" borderId="77" xfId="1" applyNumberFormat="1" applyFont="1" applyBorder="1"/>
    <xf numFmtId="167" fontId="3" fillId="0" borderId="79" xfId="1" applyNumberFormat="1" applyFont="1" applyBorder="1"/>
    <xf numFmtId="0" fontId="8" fillId="11" borderId="81" xfId="0" applyFont="1" applyFill="1" applyBorder="1"/>
    <xf numFmtId="167" fontId="2" fillId="10" borderId="82" xfId="1" applyNumberFormat="1" applyFont="1" applyFill="1" applyBorder="1"/>
    <xf numFmtId="167" fontId="2" fillId="10" borderId="81" xfId="1" applyNumberFormat="1" applyFont="1" applyFill="1" applyBorder="1"/>
    <xf numFmtId="167" fontId="2" fillId="10" borderId="83" xfId="1" applyNumberFormat="1" applyFont="1" applyFill="1" applyBorder="1"/>
    <xf numFmtId="167" fontId="2" fillId="10" borderId="68" xfId="1" applyNumberFormat="1" applyFont="1" applyFill="1" applyBorder="1"/>
    <xf numFmtId="0" fontId="3" fillId="0" borderId="0" xfId="0" applyFont="1" applyAlignment="1">
      <alignment horizontal="left" vertical="center"/>
    </xf>
    <xf numFmtId="167" fontId="2" fillId="10" borderId="84" xfId="1" applyNumberFormat="1" applyFont="1" applyFill="1" applyBorder="1" applyAlignment="1">
      <alignment horizontal="center"/>
    </xf>
    <xf numFmtId="167" fontId="2" fillId="10" borderId="85" xfId="1" applyNumberFormat="1" applyFont="1" applyFill="1" applyBorder="1" applyAlignment="1">
      <alignment horizontal="center"/>
    </xf>
    <xf numFmtId="9" fontId="2" fillId="10" borderId="88" xfId="2" applyFont="1" applyFill="1" applyBorder="1" applyAlignment="1">
      <alignment horizontal="center"/>
    </xf>
    <xf numFmtId="9" fontId="2" fillId="10" borderId="89" xfId="2" applyFont="1" applyFill="1" applyBorder="1" applyAlignment="1">
      <alignment horizontal="center"/>
    </xf>
    <xf numFmtId="0" fontId="3" fillId="0" borderId="72" xfId="0" applyFont="1" applyBorder="1"/>
    <xf numFmtId="167" fontId="5" fillId="0" borderId="91" xfId="1" applyNumberFormat="1" applyFont="1" applyBorder="1"/>
    <xf numFmtId="0" fontId="3" fillId="0" borderId="75" xfId="0" applyFont="1" applyBorder="1"/>
    <xf numFmtId="167" fontId="3" fillId="0" borderId="92" xfId="1" applyNumberFormat="1" applyFont="1" applyBorder="1"/>
    <xf numFmtId="0" fontId="3" fillId="0" borderId="93" xfId="0" applyFont="1" applyBorder="1"/>
    <xf numFmtId="167" fontId="5" fillId="0" borderId="94" xfId="1" applyNumberFormat="1" applyFont="1" applyBorder="1"/>
    <xf numFmtId="0" fontId="2" fillId="0" borderId="67" xfId="0" applyFont="1" applyBorder="1"/>
    <xf numFmtId="0" fontId="2" fillId="0" borderId="67" xfId="0" applyFont="1" applyBorder="1" applyAlignment="1">
      <alignment horizontal="center"/>
    </xf>
    <xf numFmtId="167" fontId="2" fillId="10" borderId="67" xfId="1" applyNumberFormat="1" applyFont="1" applyFill="1" applyBorder="1" applyAlignment="1">
      <alignment horizontal="center" vertical="center"/>
    </xf>
    <xf numFmtId="167" fontId="2" fillId="10" borderId="70" xfId="1" applyNumberFormat="1" applyFont="1" applyFill="1" applyBorder="1" applyAlignment="1">
      <alignment horizontal="center" vertical="center"/>
    </xf>
    <xf numFmtId="0" fontId="2" fillId="0" borderId="95" xfId="0" applyFont="1" applyBorder="1" applyAlignment="1">
      <alignment vertical="center" wrapText="1"/>
    </xf>
    <xf numFmtId="167" fontId="10" fillId="0" borderId="93" xfId="1" applyNumberFormat="1" applyFont="1" applyBorder="1" applyAlignment="1">
      <alignment vertical="center" wrapText="1"/>
    </xf>
    <xf numFmtId="167" fontId="10" fillId="0" borderId="2" xfId="1" applyNumberFormat="1" applyFont="1" applyBorder="1" applyAlignment="1">
      <alignment vertical="center" wrapText="1"/>
    </xf>
    <xf numFmtId="167" fontId="10" fillId="0" borderId="99" xfId="1" applyNumberFormat="1" applyFont="1" applyBorder="1" applyAlignment="1">
      <alignment vertical="center" wrapText="1"/>
    </xf>
    <xf numFmtId="169" fontId="3" fillId="0" borderId="0" xfId="1" applyNumberFormat="1" applyFont="1"/>
    <xf numFmtId="169" fontId="2" fillId="13" borderId="14" xfId="1" applyNumberFormat="1" applyFont="1" applyFill="1" applyBorder="1" applyAlignment="1">
      <alignment horizontal="center" vertical="center"/>
    </xf>
    <xf numFmtId="169" fontId="2" fillId="13" borderId="49" xfId="1" applyNumberFormat="1" applyFont="1" applyFill="1" applyBorder="1" applyAlignment="1">
      <alignment horizontal="center" vertical="center"/>
    </xf>
    <xf numFmtId="169" fontId="3" fillId="0" borderId="100" xfId="1" applyNumberFormat="1" applyFont="1" applyBorder="1"/>
    <xf numFmtId="169" fontId="3" fillId="0" borderId="14" xfId="1" applyNumberFormat="1" applyFont="1" applyBorder="1"/>
    <xf numFmtId="169" fontId="3" fillId="0" borderId="49" xfId="1" applyNumberFormat="1" applyFont="1" applyBorder="1"/>
    <xf numFmtId="169" fontId="2" fillId="0" borderId="101" xfId="1" applyNumberFormat="1" applyFont="1" applyBorder="1" applyAlignment="1">
      <alignment horizontal="center"/>
    </xf>
    <xf numFmtId="169" fontId="2" fillId="0" borderId="102" xfId="1" applyNumberFormat="1" applyFont="1" applyBorder="1"/>
    <xf numFmtId="169" fontId="2" fillId="0" borderId="103" xfId="1" applyNumberFormat="1" applyFont="1" applyBorder="1"/>
    <xf numFmtId="169" fontId="2" fillId="0" borderId="16" xfId="1" applyNumberFormat="1" applyFont="1" applyBorder="1"/>
    <xf numFmtId="169" fontId="3" fillId="0" borderId="17" xfId="1" applyNumberFormat="1" applyFont="1" applyBorder="1"/>
    <xf numFmtId="169" fontId="3" fillId="0" borderId="18" xfId="1" applyNumberFormat="1" applyFont="1" applyBorder="1"/>
    <xf numFmtId="169" fontId="3" fillId="0" borderId="19" xfId="1" applyNumberFormat="1" applyFont="1" applyBorder="1"/>
    <xf numFmtId="169" fontId="3" fillId="0" borderId="20" xfId="1" applyNumberFormat="1" applyFont="1" applyBorder="1"/>
    <xf numFmtId="169" fontId="3" fillId="0" borderId="21" xfId="1" applyNumberFormat="1" applyFont="1" applyBorder="1"/>
    <xf numFmtId="169" fontId="3" fillId="0" borderId="22" xfId="1" applyNumberFormat="1" applyFont="1" applyBorder="1"/>
    <xf numFmtId="169" fontId="3" fillId="0" borderId="23" xfId="1" applyNumberFormat="1" applyFont="1" applyBorder="1"/>
    <xf numFmtId="169" fontId="5" fillId="0" borderId="19" xfId="1" applyNumberFormat="1" applyFont="1" applyBorder="1"/>
    <xf numFmtId="169" fontId="3" fillId="0" borderId="0" xfId="1" applyNumberFormat="1" applyFont="1" applyBorder="1"/>
    <xf numFmtId="169" fontId="2" fillId="13" borderId="100" xfId="1" applyNumberFormat="1" applyFont="1" applyFill="1" applyBorder="1" applyAlignment="1">
      <alignment horizontal="center"/>
    </xf>
    <xf numFmtId="169" fontId="2" fillId="13" borderId="14" xfId="1" applyNumberFormat="1" applyFont="1" applyFill="1" applyBorder="1" applyAlignment="1">
      <alignment horizontal="center"/>
    </xf>
    <xf numFmtId="169" fontId="2" fillId="13" borderId="49" xfId="1" applyNumberFormat="1" applyFont="1" applyFill="1" applyBorder="1" applyAlignment="1">
      <alignment horizontal="center"/>
    </xf>
    <xf numFmtId="169" fontId="3" fillId="0" borderId="49" xfId="1" quotePrefix="1" applyNumberFormat="1" applyFont="1" applyBorder="1" applyAlignment="1">
      <alignment horizontal="center"/>
    </xf>
    <xf numFmtId="169" fontId="5" fillId="0" borderId="21" xfId="1" applyNumberFormat="1" applyFont="1" applyBorder="1"/>
    <xf numFmtId="169" fontId="3" fillId="0" borderId="23" xfId="1" applyNumberFormat="1" applyFont="1" applyBorder="1" applyAlignment="1">
      <alignment horizontal="center"/>
    </xf>
    <xf numFmtId="169" fontId="2" fillId="0" borderId="19" xfId="1" applyNumberFormat="1" applyFont="1" applyBorder="1"/>
    <xf numFmtId="169" fontId="5" fillId="0" borderId="0" xfId="1" applyNumberFormat="1" applyFont="1" applyBorder="1"/>
    <xf numFmtId="169" fontId="3" fillId="0" borderId="5" xfId="1" applyNumberFormat="1" applyFont="1" applyBorder="1"/>
    <xf numFmtId="0" fontId="2" fillId="13" borderId="14" xfId="0" applyFont="1" applyFill="1" applyBorder="1" applyAlignment="1">
      <alignment horizontal="center"/>
    </xf>
    <xf numFmtId="0" fontId="2" fillId="13" borderId="49" xfId="0" applyFont="1" applyFill="1" applyBorder="1" applyAlignment="1">
      <alignment horizontal="center"/>
    </xf>
    <xf numFmtId="0" fontId="3" fillId="0" borderId="100" xfId="0" applyFont="1" applyBorder="1"/>
    <xf numFmtId="169" fontId="2" fillId="0" borderId="14" xfId="1" applyNumberFormat="1" applyFont="1" applyBorder="1"/>
    <xf numFmtId="0" fontId="3" fillId="0" borderId="101" xfId="0" applyFont="1" applyBorder="1"/>
    <xf numFmtId="0" fontId="2" fillId="5" borderId="14" xfId="0" applyFont="1" applyFill="1" applyBorder="1" applyAlignment="1">
      <alignment horizontal="center"/>
    </xf>
    <xf numFmtId="0" fontId="2" fillId="5" borderId="49" xfId="0" applyFont="1" applyFill="1" applyBorder="1" applyAlignment="1">
      <alignment horizontal="center"/>
    </xf>
    <xf numFmtId="0" fontId="2" fillId="0" borderId="100" xfId="0" applyFont="1" applyBorder="1" applyAlignment="1">
      <alignment horizontal="center"/>
    </xf>
    <xf numFmtId="0" fontId="2" fillId="0" borderId="101" xfId="0" applyFont="1" applyBorder="1" applyAlignment="1">
      <alignment horizontal="center"/>
    </xf>
    <xf numFmtId="0" fontId="0" fillId="15" borderId="0" xfId="0" applyFill="1"/>
    <xf numFmtId="0" fontId="2" fillId="16" borderId="112" xfId="0" applyFont="1" applyFill="1" applyBorder="1" applyAlignment="1">
      <alignment horizontal="center" vertical="center" wrapText="1"/>
    </xf>
    <xf numFmtId="0" fontId="3" fillId="0" borderId="112" xfId="0" applyFont="1" applyBorder="1" applyAlignment="1">
      <alignment horizontal="left" vertical="center" wrapText="1"/>
    </xf>
    <xf numFmtId="166" fontId="3" fillId="0" borderId="112" xfId="0" applyNumberFormat="1" applyFont="1" applyBorder="1" applyAlignment="1">
      <alignment horizontal="right" vertical="center"/>
    </xf>
    <xf numFmtId="0" fontId="2" fillId="16" borderId="112" xfId="0" applyFont="1" applyFill="1" applyBorder="1"/>
    <xf numFmtId="166" fontId="2" fillId="16" borderId="112" xfId="0" applyNumberFormat="1" applyFont="1" applyFill="1" applyBorder="1" applyAlignment="1">
      <alignment horizontal="right" vertical="center"/>
    </xf>
    <xf numFmtId="0" fontId="6" fillId="0" borderId="0" xfId="0" applyFont="1"/>
    <xf numFmtId="170" fontId="3" fillId="0" borderId="0" xfId="0" applyNumberFormat="1" applyFont="1"/>
    <xf numFmtId="0" fontId="2" fillId="0" borderId="113" xfId="0" applyFont="1" applyBorder="1"/>
    <xf numFmtId="170" fontId="3" fillId="0" borderId="114" xfId="0" applyNumberFormat="1" applyFont="1" applyBorder="1"/>
    <xf numFmtId="170" fontId="3" fillId="0" borderId="115" xfId="0" applyNumberFormat="1" applyFont="1" applyBorder="1"/>
    <xf numFmtId="0" fontId="3" fillId="0" borderId="116" xfId="0" applyFont="1" applyBorder="1"/>
    <xf numFmtId="170" fontId="3" fillId="0" borderId="0" xfId="0" applyNumberFormat="1" applyFont="1" applyAlignment="1">
      <alignment horizontal="right" vertical="center"/>
    </xf>
    <xf numFmtId="170" fontId="3" fillId="0" borderId="117" xfId="0" applyNumberFormat="1" applyFont="1" applyBorder="1" applyAlignment="1">
      <alignment horizontal="right" vertical="center"/>
    </xf>
    <xf numFmtId="0" fontId="3" fillId="0" borderId="116" xfId="0" applyFont="1" applyBorder="1" applyAlignment="1">
      <alignment horizontal="left"/>
    </xf>
    <xf numFmtId="0" fontId="3" fillId="0" borderId="117" xfId="0" applyFont="1" applyBorder="1"/>
    <xf numFmtId="0" fontId="2" fillId="17" borderId="112" xfId="0" applyFont="1" applyFill="1" applyBorder="1" applyAlignment="1">
      <alignment horizontal="center" vertical="center" wrapText="1"/>
    </xf>
    <xf numFmtId="0" fontId="2" fillId="17" borderId="112" xfId="0" applyFont="1" applyFill="1" applyBorder="1" applyAlignment="1">
      <alignment horizontal="center" wrapText="1"/>
    </xf>
    <xf numFmtId="9" fontId="2" fillId="17" borderId="112" xfId="0" applyNumberFormat="1" applyFont="1" applyFill="1" applyBorder="1" applyAlignment="1">
      <alignment horizontal="center" vertical="center" wrapText="1"/>
    </xf>
    <xf numFmtId="0" fontId="3" fillId="0" borderId="116" xfId="0" applyFont="1" applyBorder="1" applyAlignment="1">
      <alignment horizontal="left" vertical="center" wrapText="1"/>
    </xf>
    <xf numFmtId="166" fontId="3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right" vertical="center"/>
    </xf>
    <xf numFmtId="166" fontId="2" fillId="0" borderId="117" xfId="0" applyNumberFormat="1" applyFont="1" applyBorder="1" applyAlignment="1">
      <alignment horizontal="right" vertical="center"/>
    </xf>
    <xf numFmtId="166" fontId="3" fillId="0" borderId="117" xfId="0" applyNumberFormat="1" applyFont="1" applyBorder="1" applyAlignment="1">
      <alignment horizontal="right" vertical="center"/>
    </xf>
    <xf numFmtId="166" fontId="3" fillId="0" borderId="119" xfId="0" applyNumberFormat="1" applyFont="1" applyBorder="1" applyAlignment="1">
      <alignment horizontal="right" vertical="center"/>
    </xf>
    <xf numFmtId="166" fontId="3" fillId="0" borderId="119" xfId="0" applyNumberFormat="1" applyFont="1" applyBorder="1" applyAlignment="1">
      <alignment horizontal="center" vertical="center"/>
    </xf>
    <xf numFmtId="166" fontId="2" fillId="0" borderId="120" xfId="0" applyNumberFormat="1" applyFont="1" applyBorder="1" applyAlignment="1">
      <alignment horizontal="right" vertical="center"/>
    </xf>
    <xf numFmtId="166" fontId="2" fillId="0" borderId="0" xfId="0" applyNumberFormat="1" applyFont="1" applyAlignment="1">
      <alignment horizontal="center" vertical="center"/>
    </xf>
    <xf numFmtId="0" fontId="3" fillId="0" borderId="118" xfId="0" applyFont="1" applyBorder="1" applyAlignment="1">
      <alignment horizontal="left" vertical="center" wrapText="1"/>
    </xf>
    <xf numFmtId="166" fontId="2" fillId="0" borderId="119" xfId="0" applyNumberFormat="1" applyFont="1" applyBorder="1" applyAlignment="1">
      <alignment horizontal="right" vertical="center"/>
    </xf>
    <xf numFmtId="170" fontId="3" fillId="0" borderId="117" xfId="0" applyNumberFormat="1" applyFont="1" applyBorder="1"/>
    <xf numFmtId="0" fontId="3" fillId="0" borderId="116" xfId="0" applyFont="1" applyBorder="1" applyAlignment="1">
      <alignment vertical="center"/>
    </xf>
    <xf numFmtId="170" fontId="3" fillId="0" borderId="0" xfId="0" applyNumberFormat="1" applyFont="1" applyAlignment="1">
      <alignment vertical="center"/>
    </xf>
    <xf numFmtId="0" fontId="3" fillId="0" borderId="116" xfId="0" applyFont="1" applyBorder="1" applyAlignment="1">
      <alignment horizontal="left" vertical="center"/>
    </xf>
    <xf numFmtId="170" fontId="3" fillId="0" borderId="117" xfId="0" applyNumberFormat="1" applyFont="1" applyBorder="1" applyAlignment="1">
      <alignment horizontal="left" vertical="center"/>
    </xf>
    <xf numFmtId="0" fontId="2" fillId="18" borderId="112" xfId="0" applyFont="1" applyFill="1" applyBorder="1" applyAlignment="1">
      <alignment horizontal="center" vertical="center" wrapText="1"/>
    </xf>
    <xf numFmtId="0" fontId="2" fillId="20" borderId="112" xfId="0" applyFont="1" applyFill="1" applyBorder="1" applyAlignment="1">
      <alignment horizontal="left" vertical="center" wrapText="1"/>
    </xf>
    <xf numFmtId="166" fontId="2" fillId="20" borderId="112" xfId="0" applyNumberFormat="1" applyFont="1" applyFill="1" applyBorder="1" applyAlignment="1">
      <alignment horizontal="right" vertical="center"/>
    </xf>
    <xf numFmtId="0" fontId="10" fillId="20" borderId="112" xfId="0" applyFont="1" applyFill="1" applyBorder="1" applyAlignment="1">
      <alignment horizontal="left" vertical="center" wrapText="1"/>
    </xf>
    <xf numFmtId="166" fontId="10" fillId="20" borderId="112" xfId="0" applyNumberFormat="1" applyFont="1" applyFill="1" applyBorder="1" applyAlignment="1">
      <alignment horizontal="right" vertical="center"/>
    </xf>
    <xf numFmtId="0" fontId="3" fillId="0" borderId="112" xfId="0" applyFont="1" applyBorder="1"/>
    <xf numFmtId="0" fontId="10" fillId="0" borderId="112" xfId="0" applyFont="1" applyBorder="1" applyAlignment="1">
      <alignment horizontal="left" vertical="center" wrapText="1"/>
    </xf>
    <xf numFmtId="166" fontId="10" fillId="0" borderId="112" xfId="0" applyNumberFormat="1" applyFont="1" applyBorder="1" applyAlignment="1">
      <alignment horizontal="right" vertical="center"/>
    </xf>
    <xf numFmtId="0" fontId="2" fillId="21" borderId="112" xfId="0" applyFont="1" applyFill="1" applyBorder="1" applyAlignment="1">
      <alignment horizontal="center" vertical="center" wrapText="1"/>
    </xf>
    <xf numFmtId="0" fontId="2" fillId="21" borderId="112" xfId="0" applyFont="1" applyFill="1" applyBorder="1"/>
    <xf numFmtId="166" fontId="2" fillId="21" borderId="112" xfId="0" applyNumberFormat="1" applyFont="1" applyFill="1" applyBorder="1" applyAlignment="1">
      <alignment horizontal="right" vertical="center"/>
    </xf>
    <xf numFmtId="0" fontId="2" fillId="21" borderId="112" xfId="0" applyFont="1" applyFill="1" applyBorder="1" applyAlignment="1">
      <alignment horizontal="center" wrapText="1"/>
    </xf>
    <xf numFmtId="9" fontId="2" fillId="21" borderId="112" xfId="0" applyNumberFormat="1" applyFont="1" applyFill="1" applyBorder="1" applyAlignment="1">
      <alignment horizontal="center" vertical="center" wrapText="1"/>
    </xf>
    <xf numFmtId="170" fontId="5" fillId="0" borderId="0" xfId="0" applyNumberFormat="1" applyFont="1" applyAlignment="1">
      <alignment vertical="center" wrapText="1"/>
    </xf>
    <xf numFmtId="170" fontId="5" fillId="0" borderId="117" xfId="0" applyNumberFormat="1" applyFont="1" applyBorder="1" applyAlignment="1">
      <alignment vertical="center" wrapText="1"/>
    </xf>
    <xf numFmtId="0" fontId="3" fillId="0" borderId="118" xfId="0" applyFont="1" applyBorder="1"/>
    <xf numFmtId="0" fontId="3" fillId="0" borderId="119" xfId="0" applyFont="1" applyBorder="1"/>
    <xf numFmtId="166" fontId="2" fillId="0" borderId="119" xfId="0" applyNumberFormat="1" applyFont="1" applyBorder="1"/>
    <xf numFmtId="0" fontId="3" fillId="0" borderId="115" xfId="0" applyFont="1" applyBorder="1" applyAlignment="1">
      <alignment horizontal="center"/>
    </xf>
    <xf numFmtId="0" fontId="15" fillId="0" borderId="120" xfId="0" applyFont="1" applyBorder="1" applyAlignment="1">
      <alignment horizontal="center"/>
    </xf>
    <xf numFmtId="0" fontId="0" fillId="22" borderId="0" xfId="0" applyFill="1"/>
    <xf numFmtId="0" fontId="3" fillId="15" borderId="0" xfId="0" applyFont="1" applyFill="1" applyAlignment="1">
      <alignment horizontal="center"/>
    </xf>
    <xf numFmtId="0" fontId="3" fillId="15" borderId="0" xfId="0" applyFont="1" applyFill="1"/>
    <xf numFmtId="0" fontId="2" fillId="10" borderId="38" xfId="0" applyFont="1" applyFill="1" applyBorder="1" applyAlignment="1">
      <alignment horizontal="center"/>
    </xf>
    <xf numFmtId="0" fontId="2" fillId="10" borderId="43" xfId="0" applyFont="1" applyFill="1" applyBorder="1" applyAlignment="1">
      <alignment horizontal="center"/>
    </xf>
    <xf numFmtId="0" fontId="2" fillId="10" borderId="38" xfId="0" applyFont="1" applyFill="1" applyBorder="1" applyAlignment="1">
      <alignment horizontal="center" vertical="center"/>
    </xf>
    <xf numFmtId="0" fontId="2" fillId="10" borderId="43" xfId="0" applyFont="1" applyFill="1" applyBorder="1" applyAlignment="1">
      <alignment horizontal="center" vertical="center"/>
    </xf>
    <xf numFmtId="0" fontId="2" fillId="10" borderId="41" xfId="0" applyFont="1" applyFill="1" applyBorder="1" applyAlignment="1">
      <alignment horizontal="center" vertical="center"/>
    </xf>
    <xf numFmtId="0" fontId="2" fillId="10" borderId="46" xfId="0" applyFont="1" applyFill="1" applyBorder="1" applyAlignment="1">
      <alignment horizontal="center" vertical="center"/>
    </xf>
    <xf numFmtId="167" fontId="2" fillId="10" borderId="42" xfId="1" applyNumberFormat="1" applyFont="1" applyFill="1" applyBorder="1" applyAlignment="1">
      <alignment horizontal="center" vertical="center"/>
    </xf>
    <xf numFmtId="167" fontId="2" fillId="10" borderId="47" xfId="1" applyNumberFormat="1" applyFont="1" applyFill="1" applyBorder="1" applyAlignment="1">
      <alignment horizontal="center" vertical="center"/>
    </xf>
    <xf numFmtId="0" fontId="2" fillId="10" borderId="62" xfId="0" applyFont="1" applyFill="1" applyBorder="1" applyAlignment="1">
      <alignment horizontal="center"/>
    </xf>
    <xf numFmtId="0" fontId="2" fillId="10" borderId="64" xfId="0" applyFont="1" applyFill="1" applyBorder="1" applyAlignment="1">
      <alignment horizontal="center"/>
    </xf>
    <xf numFmtId="0" fontId="2" fillId="10" borderId="62" xfId="0" applyFont="1" applyFill="1" applyBorder="1" applyAlignment="1">
      <alignment horizontal="center" vertical="center"/>
    </xf>
    <xf numFmtId="0" fontId="2" fillId="10" borderId="64" xfId="0" applyFont="1" applyFill="1" applyBorder="1" applyAlignment="1">
      <alignment horizontal="center" vertical="center"/>
    </xf>
    <xf numFmtId="0" fontId="2" fillId="10" borderId="86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167" fontId="2" fillId="10" borderId="87" xfId="1" applyNumberFormat="1" applyFont="1" applyFill="1" applyBorder="1" applyAlignment="1">
      <alignment horizontal="center" vertical="center"/>
    </xf>
    <xf numFmtId="167" fontId="2" fillId="10" borderId="83" xfId="1" applyNumberFormat="1" applyFont="1" applyFill="1" applyBorder="1" applyAlignment="1">
      <alignment horizontal="center" vertical="center"/>
    </xf>
    <xf numFmtId="169" fontId="14" fillId="0" borderId="0" xfId="0" applyNumberFormat="1" applyFont="1"/>
    <xf numFmtId="169" fontId="6" fillId="24" borderId="6" xfId="0" applyNumberFormat="1" applyFont="1" applyFill="1" applyBorder="1" applyAlignment="1">
      <alignment horizontal="center" vertical="center"/>
    </xf>
    <xf numFmtId="169" fontId="6" fillId="24" borderId="29" xfId="0" applyNumberFormat="1" applyFont="1" applyFill="1" applyBorder="1" applyAlignment="1">
      <alignment horizontal="center" vertical="center"/>
    </xf>
    <xf numFmtId="169" fontId="14" fillId="0" borderId="123" xfId="0" applyNumberFormat="1" applyFont="1" applyBorder="1"/>
    <xf numFmtId="169" fontId="14" fillId="0" borderId="6" xfId="0" applyNumberFormat="1" applyFont="1" applyBorder="1"/>
    <xf numFmtId="169" fontId="14" fillId="0" borderId="29" xfId="0" applyNumberFormat="1" applyFont="1" applyBorder="1"/>
    <xf numFmtId="169" fontId="6" fillId="0" borderId="130" xfId="0" applyNumberFormat="1" applyFont="1" applyBorder="1" applyAlignment="1">
      <alignment horizontal="center"/>
    </xf>
    <xf numFmtId="169" fontId="6" fillId="0" borderId="46" xfId="0" applyNumberFormat="1" applyFont="1" applyBorder="1"/>
    <xf numFmtId="169" fontId="6" fillId="0" borderId="23" xfId="0" applyNumberFormat="1" applyFont="1" applyBorder="1"/>
    <xf numFmtId="169" fontId="6" fillId="0" borderId="16" xfId="0" applyNumberFormat="1" applyFont="1" applyBorder="1"/>
    <xf numFmtId="169" fontId="14" fillId="0" borderId="17" xfId="0" applyNumberFormat="1" applyFont="1" applyBorder="1"/>
    <xf numFmtId="169" fontId="14" fillId="0" borderId="18" xfId="0" applyNumberFormat="1" applyFont="1" applyBorder="1"/>
    <xf numFmtId="169" fontId="14" fillId="0" borderId="19" xfId="0" applyNumberFormat="1" applyFont="1" applyBorder="1"/>
    <xf numFmtId="169" fontId="14" fillId="0" borderId="20" xfId="0" applyNumberFormat="1" applyFont="1" applyBorder="1"/>
    <xf numFmtId="169" fontId="14" fillId="0" borderId="21" xfId="0" applyNumberFormat="1" applyFont="1" applyBorder="1"/>
    <xf numFmtId="169" fontId="14" fillId="0" borderId="22" xfId="0" applyNumberFormat="1" applyFont="1" applyBorder="1"/>
    <xf numFmtId="169" fontId="14" fillId="0" borderId="23" xfId="0" applyNumberFormat="1" applyFont="1" applyBorder="1"/>
    <xf numFmtId="169" fontId="6" fillId="0" borderId="0" xfId="0" applyNumberFormat="1" applyFont="1"/>
    <xf numFmtId="169" fontId="6" fillId="0" borderId="17" xfId="0" applyNumberFormat="1" applyFont="1" applyBorder="1"/>
    <xf numFmtId="169" fontId="5" fillId="0" borderId="0" xfId="0" applyNumberFormat="1" applyFont="1"/>
    <xf numFmtId="169" fontId="5" fillId="0" borderId="19" xfId="0" applyNumberFormat="1" applyFont="1" applyBorder="1"/>
    <xf numFmtId="169" fontId="5" fillId="0" borderId="131" xfId="0" applyNumberFormat="1" applyFont="1" applyBorder="1"/>
    <xf numFmtId="169" fontId="6" fillId="24" borderId="11" xfId="0" applyNumberFormat="1" applyFont="1" applyFill="1" applyBorder="1" applyAlignment="1">
      <alignment horizontal="center"/>
    </xf>
    <xf numFmtId="169" fontId="6" fillId="24" borderId="6" xfId="0" applyNumberFormat="1" applyFont="1" applyFill="1" applyBorder="1" applyAlignment="1">
      <alignment horizontal="center"/>
    </xf>
    <xf numFmtId="169" fontId="14" fillId="0" borderId="11" xfId="0" applyNumberFormat="1" applyFont="1" applyBorder="1"/>
    <xf numFmtId="169" fontId="14" fillId="0" borderId="6" xfId="0" applyNumberFormat="1" applyFont="1" applyBorder="1" applyAlignment="1">
      <alignment horizontal="center"/>
    </xf>
    <xf numFmtId="169" fontId="14" fillId="0" borderId="6" xfId="0" applyNumberFormat="1" applyFont="1" applyBorder="1" applyAlignment="1">
      <alignment horizontal="center" vertical="center"/>
    </xf>
    <xf numFmtId="169" fontId="5" fillId="0" borderId="21" xfId="0" applyNumberFormat="1" applyFont="1" applyBorder="1"/>
    <xf numFmtId="169" fontId="5" fillId="0" borderId="22" xfId="0" applyNumberFormat="1" applyFont="1" applyBorder="1"/>
    <xf numFmtId="169" fontId="6" fillId="0" borderId="19" xfId="0" applyNumberFormat="1" applyFont="1" applyBorder="1"/>
    <xf numFmtId="169" fontId="14" fillId="0" borderId="5" xfId="0" applyNumberFormat="1" applyFont="1" applyBorder="1"/>
    <xf numFmtId="0" fontId="0" fillId="12" borderId="14" xfId="0" applyFill="1" applyBorder="1" applyAlignment="1">
      <alignment horizontal="center"/>
    </xf>
    <xf numFmtId="0" fontId="0" fillId="0" borderId="0" xfId="0" applyAlignment="1">
      <alignment horizontal="center"/>
    </xf>
    <xf numFmtId="42" fontId="0" fillId="0" borderId="0" xfId="0" applyNumberFormat="1"/>
    <xf numFmtId="42" fontId="0" fillId="0" borderId="0" xfId="0" applyNumberFormat="1" applyAlignment="1">
      <alignment horizontal="center"/>
    </xf>
    <xf numFmtId="41" fontId="0" fillId="0" borderId="0" xfId="0" applyNumberFormat="1"/>
    <xf numFmtId="41" fontId="0" fillId="0" borderId="0" xfId="0" applyNumberFormat="1" applyAlignment="1">
      <alignment horizontal="center"/>
    </xf>
    <xf numFmtId="0" fontId="0" fillId="0" borderId="14" xfId="0" applyBorder="1"/>
    <xf numFmtId="0" fontId="0" fillId="0" borderId="14" xfId="0" applyBorder="1" applyAlignment="1">
      <alignment horizontal="center"/>
    </xf>
    <xf numFmtId="42" fontId="0" fillId="0" borderId="14" xfId="0" applyNumberFormat="1" applyBorder="1" applyAlignment="1">
      <alignment horizontal="center"/>
    </xf>
    <xf numFmtId="169" fontId="3" fillId="0" borderId="14" xfId="1" applyNumberFormat="1" applyFont="1" applyBorder="1" applyAlignment="1">
      <alignment horizontal="center" vertical="center"/>
    </xf>
    <xf numFmtId="169" fontId="3" fillId="0" borderId="14" xfId="1" quotePrefix="1" applyNumberFormat="1" applyFont="1" applyBorder="1" applyAlignment="1">
      <alignment horizontal="center" vertical="center"/>
    </xf>
    <xf numFmtId="169" fontId="17" fillId="0" borderId="0" xfId="1" applyNumberFormat="1" applyFont="1" applyBorder="1"/>
    <xf numFmtId="169" fontId="18" fillId="0" borderId="0" xfId="0" applyNumberFormat="1" applyFont="1"/>
    <xf numFmtId="167" fontId="2" fillId="10" borderId="63" xfId="1" applyNumberFormat="1" applyFont="1" applyFill="1" applyBorder="1" applyAlignment="1">
      <alignment vertical="center" wrapText="1"/>
    </xf>
    <xf numFmtId="166" fontId="3" fillId="14" borderId="0" xfId="0" applyNumberFormat="1" applyFont="1" applyFill="1" applyAlignment="1">
      <alignment horizontal="right" vertical="center"/>
    </xf>
    <xf numFmtId="166" fontId="2" fillId="14" borderId="0" xfId="0" applyNumberFormat="1" applyFont="1" applyFill="1" applyAlignment="1">
      <alignment horizontal="right" vertical="center"/>
    </xf>
    <xf numFmtId="166" fontId="3" fillId="14" borderId="119" xfId="0" applyNumberFormat="1" applyFont="1" applyFill="1" applyBorder="1" applyAlignment="1">
      <alignment horizontal="right" vertical="center"/>
    </xf>
    <xf numFmtId="170" fontId="3" fillId="14" borderId="0" xfId="0" applyNumberFormat="1" applyFont="1" applyFill="1" applyAlignment="1">
      <alignment horizontal="right" vertical="center"/>
    </xf>
    <xf numFmtId="170" fontId="3" fillId="25" borderId="0" xfId="0" applyNumberFormat="1" applyFont="1" applyFill="1" applyAlignment="1">
      <alignment horizontal="right" vertical="center"/>
    </xf>
    <xf numFmtId="166" fontId="3" fillId="25" borderId="0" xfId="0" applyNumberFormat="1" applyFont="1" applyFill="1" applyAlignment="1">
      <alignment horizontal="right" vertical="center"/>
    </xf>
    <xf numFmtId="166" fontId="3" fillId="25" borderId="119" xfId="0" applyNumberFormat="1" applyFont="1" applyFill="1" applyBorder="1" applyAlignment="1">
      <alignment horizontal="right" vertical="center"/>
    </xf>
    <xf numFmtId="0" fontId="5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169" fontId="2" fillId="12" borderId="22" xfId="1" applyNumberFormat="1" applyFont="1" applyFill="1" applyBorder="1" applyAlignment="1">
      <alignment horizontal="right"/>
    </xf>
    <xf numFmtId="169" fontId="2" fillId="12" borderId="16" xfId="1" applyNumberFormat="1" applyFont="1" applyFill="1" applyBorder="1" applyAlignment="1">
      <alignment horizontal="center"/>
    </xf>
    <xf numFmtId="169" fontId="2" fillId="12" borderId="17" xfId="1" applyNumberFormat="1" applyFont="1" applyFill="1" applyBorder="1" applyAlignment="1">
      <alignment horizontal="center"/>
    </xf>
    <xf numFmtId="169" fontId="2" fillId="12" borderId="18" xfId="1" applyNumberFormat="1" applyFont="1" applyFill="1" applyBorder="1" applyAlignment="1">
      <alignment horizontal="center"/>
    </xf>
    <xf numFmtId="169" fontId="2" fillId="12" borderId="100" xfId="1" applyNumberFormat="1" applyFont="1" applyFill="1" applyBorder="1" applyAlignment="1">
      <alignment horizontal="center"/>
    </xf>
    <xf numFmtId="169" fontId="2" fillId="12" borderId="14" xfId="1" applyNumberFormat="1" applyFont="1" applyFill="1" applyBorder="1" applyAlignment="1">
      <alignment horizontal="center"/>
    </xf>
    <xf numFmtId="169" fontId="2" fillId="12" borderId="49" xfId="1" applyNumberFormat="1" applyFont="1" applyFill="1" applyBorder="1" applyAlignment="1">
      <alignment horizontal="center"/>
    </xf>
    <xf numFmtId="169" fontId="2" fillId="13" borderId="100" xfId="1" applyNumberFormat="1" applyFont="1" applyFill="1" applyBorder="1" applyAlignment="1">
      <alignment horizontal="center" vertical="center"/>
    </xf>
    <xf numFmtId="169" fontId="2" fillId="13" borderId="14" xfId="1" applyNumberFormat="1" applyFont="1" applyFill="1" applyBorder="1" applyAlignment="1">
      <alignment horizontal="center" vertical="center"/>
    </xf>
    <xf numFmtId="169" fontId="2" fillId="13" borderId="49" xfId="1" applyNumberFormat="1" applyFont="1" applyFill="1" applyBorder="1" applyAlignment="1">
      <alignment horizontal="center" vertical="center"/>
    </xf>
    <xf numFmtId="0" fontId="3" fillId="0" borderId="100" xfId="1" applyNumberFormat="1" applyFont="1" applyBorder="1" applyAlignment="1">
      <alignment horizontal="left" vertical="center" wrapText="1"/>
    </xf>
    <xf numFmtId="0" fontId="3" fillId="0" borderId="14" xfId="1" applyNumberFormat="1" applyFont="1" applyBorder="1" applyAlignment="1">
      <alignment horizontal="left" vertical="center" wrapText="1"/>
    </xf>
    <xf numFmtId="0" fontId="3" fillId="0" borderId="49" xfId="1" applyNumberFormat="1" applyFont="1" applyBorder="1" applyAlignment="1">
      <alignment horizontal="left" vertical="center" wrapText="1"/>
    </xf>
    <xf numFmtId="169" fontId="3" fillId="0" borderId="100" xfId="1" applyNumberFormat="1" applyFont="1" applyBorder="1" applyAlignment="1">
      <alignment horizontal="left" vertical="center" wrapText="1"/>
    </xf>
    <xf numFmtId="169" fontId="3" fillId="0" borderId="14" xfId="1" applyNumberFormat="1" applyFont="1" applyBorder="1" applyAlignment="1">
      <alignment horizontal="left" vertical="center" wrapText="1"/>
    </xf>
    <xf numFmtId="169" fontId="3" fillId="0" borderId="49" xfId="1" applyNumberFormat="1" applyFont="1" applyBorder="1" applyAlignment="1">
      <alignment horizontal="left" vertical="center" wrapText="1"/>
    </xf>
    <xf numFmtId="169" fontId="3" fillId="0" borderId="101" xfId="1" applyNumberFormat="1" applyFont="1" applyBorder="1" applyAlignment="1">
      <alignment horizontal="left" vertical="center" wrapText="1"/>
    </xf>
    <xf numFmtId="169" fontId="3" fillId="0" borderId="102" xfId="1" applyNumberFormat="1" applyFont="1" applyBorder="1" applyAlignment="1">
      <alignment horizontal="left" vertical="center" wrapText="1"/>
    </xf>
    <xf numFmtId="169" fontId="3" fillId="0" borderId="103" xfId="1" applyNumberFormat="1" applyFont="1" applyBorder="1" applyAlignment="1">
      <alignment horizontal="left" vertical="center" wrapText="1"/>
    </xf>
    <xf numFmtId="169" fontId="2" fillId="0" borderId="27" xfId="1" applyNumberFormat="1" applyFont="1" applyBorder="1" applyAlignment="1">
      <alignment horizontal="right"/>
    </xf>
    <xf numFmtId="169" fontId="2" fillId="0" borderId="5" xfId="1" applyNumberFormat="1" applyFont="1" applyBorder="1" applyAlignment="1">
      <alignment horizontal="right"/>
    </xf>
    <xf numFmtId="169" fontId="2" fillId="0" borderId="29" xfId="1" applyNumberFormat="1" applyFont="1" applyBorder="1" applyAlignment="1">
      <alignment horizontal="right"/>
    </xf>
    <xf numFmtId="0" fontId="2" fillId="13" borderId="14" xfId="0" applyFont="1" applyFill="1" applyBorder="1" applyAlignment="1">
      <alignment horizontal="center"/>
    </xf>
    <xf numFmtId="0" fontId="2" fillId="13" borderId="49" xfId="0" applyFont="1" applyFill="1" applyBorder="1" applyAlignment="1">
      <alignment horizontal="center"/>
    </xf>
    <xf numFmtId="0" fontId="2" fillId="12" borderId="104" xfId="0" applyFont="1" applyFill="1" applyBorder="1" applyAlignment="1">
      <alignment horizontal="center"/>
    </xf>
    <xf numFmtId="0" fontId="2" fillId="12" borderId="105" xfId="0" applyFont="1" applyFill="1" applyBorder="1" applyAlignment="1">
      <alignment horizontal="center"/>
    </xf>
    <xf numFmtId="0" fontId="2" fillId="12" borderId="106" xfId="0" applyFont="1" applyFill="1" applyBorder="1" applyAlignment="1">
      <alignment horizontal="center"/>
    </xf>
    <xf numFmtId="0" fontId="2" fillId="12" borderId="100" xfId="0" applyFont="1" applyFill="1" applyBorder="1" applyAlignment="1">
      <alignment horizontal="center"/>
    </xf>
    <xf numFmtId="0" fontId="2" fillId="12" borderId="14" xfId="0" applyFont="1" applyFill="1" applyBorder="1" applyAlignment="1">
      <alignment horizontal="center"/>
    </xf>
    <xf numFmtId="0" fontId="2" fillId="12" borderId="49" xfId="0" applyFont="1" applyFill="1" applyBorder="1" applyAlignment="1">
      <alignment horizontal="center"/>
    </xf>
    <xf numFmtId="0" fontId="2" fillId="13" borderId="100" xfId="0" applyFont="1" applyFill="1" applyBorder="1" applyAlignment="1">
      <alignment horizontal="center" vertical="center"/>
    </xf>
    <xf numFmtId="0" fontId="2" fillId="13" borderId="14" xfId="0" applyFont="1" applyFill="1" applyBorder="1" applyAlignment="1">
      <alignment horizontal="center" vertical="center"/>
    </xf>
    <xf numFmtId="169" fontId="6" fillId="23" borderId="124" xfId="0" applyNumberFormat="1" applyFont="1" applyFill="1" applyBorder="1" applyAlignment="1">
      <alignment horizontal="center"/>
    </xf>
    <xf numFmtId="169" fontId="6" fillId="23" borderId="125" xfId="0" applyNumberFormat="1" applyFont="1" applyFill="1" applyBorder="1" applyAlignment="1">
      <alignment horizontal="center"/>
    </xf>
    <xf numFmtId="169" fontId="6" fillId="23" borderId="126" xfId="0" applyNumberFormat="1" applyFont="1" applyFill="1" applyBorder="1" applyAlignment="1">
      <alignment horizontal="center"/>
    </xf>
    <xf numFmtId="169" fontId="6" fillId="23" borderId="30" xfId="0" applyNumberFormat="1" applyFont="1" applyFill="1" applyBorder="1" applyAlignment="1">
      <alignment horizontal="center"/>
    </xf>
    <xf numFmtId="169" fontId="6" fillId="23" borderId="15" xfId="0" applyNumberFormat="1" applyFont="1" applyFill="1" applyBorder="1" applyAlignment="1">
      <alignment horizontal="center"/>
    </xf>
    <xf numFmtId="169" fontId="6" fillId="23" borderId="127" xfId="0" applyNumberFormat="1" applyFont="1" applyFill="1" applyBorder="1" applyAlignment="1">
      <alignment horizontal="center"/>
    </xf>
    <xf numFmtId="169" fontId="6" fillId="24" borderId="107" xfId="0" applyNumberFormat="1" applyFont="1" applyFill="1" applyBorder="1" applyAlignment="1">
      <alignment horizontal="center" vertical="center"/>
    </xf>
    <xf numFmtId="169" fontId="6" fillId="24" borderId="128" xfId="0" applyNumberFormat="1" applyFont="1" applyFill="1" applyBorder="1" applyAlignment="1">
      <alignment horizontal="center" vertical="center"/>
    </xf>
    <xf numFmtId="169" fontId="6" fillId="24" borderId="12" xfId="0" applyNumberFormat="1" applyFont="1" applyFill="1" applyBorder="1" applyAlignment="1">
      <alignment horizontal="center" vertical="center"/>
    </xf>
    <xf numFmtId="169" fontId="6" fillId="24" borderId="129" xfId="0" applyNumberFormat="1" applyFont="1" applyFill="1" applyBorder="1" applyAlignment="1">
      <alignment horizontal="center" vertical="center"/>
    </xf>
    <xf numFmtId="169" fontId="6" fillId="24" borderId="134" xfId="0" applyNumberFormat="1" applyFont="1" applyFill="1" applyBorder="1" applyAlignment="1">
      <alignment horizontal="center" vertical="center"/>
    </xf>
    <xf numFmtId="169" fontId="6" fillId="24" borderId="127" xfId="0" applyNumberFormat="1" applyFont="1" applyFill="1" applyBorder="1" applyAlignment="1">
      <alignment horizontal="center" vertical="center"/>
    </xf>
    <xf numFmtId="169" fontId="14" fillId="0" borderId="21" xfId="0" applyNumberFormat="1" applyFont="1" applyBorder="1" applyAlignment="1">
      <alignment horizontal="left" wrapText="1"/>
    </xf>
    <xf numFmtId="169" fontId="14" fillId="0" borderId="22" xfId="0" applyNumberFormat="1" applyFont="1" applyBorder="1" applyAlignment="1">
      <alignment horizontal="left" wrapText="1"/>
    </xf>
    <xf numFmtId="169" fontId="14" fillId="0" borderId="132" xfId="0" applyNumberFormat="1" applyFont="1" applyBorder="1" applyAlignment="1">
      <alignment horizontal="left" wrapText="1"/>
    </xf>
    <xf numFmtId="0" fontId="14" fillId="0" borderId="19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131" xfId="0" applyFont="1" applyBorder="1" applyAlignment="1">
      <alignment horizontal="left" wrapText="1"/>
    </xf>
    <xf numFmtId="169" fontId="14" fillId="0" borderId="19" xfId="0" applyNumberFormat="1" applyFont="1" applyBorder="1" applyAlignment="1">
      <alignment horizontal="left" wrapText="1"/>
    </xf>
    <xf numFmtId="169" fontId="14" fillId="0" borderId="0" xfId="0" applyNumberFormat="1" applyFont="1" applyAlignment="1">
      <alignment horizontal="left" wrapText="1"/>
    </xf>
    <xf numFmtId="169" fontId="14" fillId="0" borderId="131" xfId="0" applyNumberFormat="1" applyFont="1" applyBorder="1" applyAlignment="1">
      <alignment horizontal="left" wrapText="1"/>
    </xf>
    <xf numFmtId="169" fontId="6" fillId="0" borderId="27" xfId="0" applyNumberFormat="1" applyFont="1" applyBorder="1" applyAlignment="1">
      <alignment horizontal="right"/>
    </xf>
    <xf numFmtId="169" fontId="6" fillId="0" borderId="5" xfId="0" applyNumberFormat="1" applyFont="1" applyBorder="1" applyAlignment="1">
      <alignment horizontal="right"/>
    </xf>
    <xf numFmtId="169" fontId="6" fillId="0" borderId="133" xfId="0" applyNumberFormat="1" applyFont="1" applyBorder="1" applyAlignment="1">
      <alignment horizontal="right"/>
    </xf>
    <xf numFmtId="0" fontId="2" fillId="5" borderId="105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105" xfId="0" applyFont="1" applyFill="1" applyBorder="1" applyAlignment="1">
      <alignment horizontal="center"/>
    </xf>
    <xf numFmtId="0" fontId="2" fillId="5" borderId="106" xfId="0" applyFont="1" applyFill="1" applyBorder="1" applyAlignment="1">
      <alignment horizontal="center"/>
    </xf>
    <xf numFmtId="0" fontId="2" fillId="14" borderId="104" xfId="0" applyFont="1" applyFill="1" applyBorder="1" applyAlignment="1">
      <alignment horizontal="center"/>
    </xf>
    <xf numFmtId="0" fontId="2" fillId="14" borderId="105" xfId="0" applyFont="1" applyFill="1" applyBorder="1" applyAlignment="1">
      <alignment horizontal="center"/>
    </xf>
    <xf numFmtId="0" fontId="2" fillId="14" borderId="106" xfId="0" applyFont="1" applyFill="1" applyBorder="1" applyAlignment="1">
      <alignment horizontal="center"/>
    </xf>
    <xf numFmtId="0" fontId="2" fillId="14" borderId="100" xfId="0" applyFont="1" applyFill="1" applyBorder="1" applyAlignment="1">
      <alignment horizontal="center"/>
    </xf>
    <xf numFmtId="0" fontId="2" fillId="14" borderId="14" xfId="0" applyFont="1" applyFill="1" applyBorder="1" applyAlignment="1">
      <alignment horizontal="center"/>
    </xf>
    <xf numFmtId="0" fontId="2" fillId="14" borderId="49" xfId="0" applyFont="1" applyFill="1" applyBorder="1" applyAlignment="1">
      <alignment horizontal="center"/>
    </xf>
    <xf numFmtId="0" fontId="2" fillId="14" borderId="107" xfId="0" applyFont="1" applyFill="1" applyBorder="1" applyAlignment="1">
      <alignment horizontal="center"/>
    </xf>
    <xf numFmtId="0" fontId="2" fillId="14" borderId="9" xfId="0" applyFont="1" applyFill="1" applyBorder="1" applyAlignment="1">
      <alignment horizontal="center"/>
    </xf>
    <xf numFmtId="0" fontId="2" fillId="14" borderId="50" xfId="0" applyFont="1" applyFill="1" applyBorder="1" applyAlignment="1">
      <alignment horizontal="center"/>
    </xf>
    <xf numFmtId="0" fontId="2" fillId="5" borderId="104" xfId="0" applyFont="1" applyFill="1" applyBorder="1" applyAlignment="1">
      <alignment horizontal="center" vertical="center"/>
    </xf>
    <xf numFmtId="0" fontId="2" fillId="5" borderId="10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2" fillId="16" borderId="108" xfId="0" applyFont="1" applyFill="1" applyBorder="1" applyAlignment="1">
      <alignment horizontal="center" vertical="center" wrapText="1"/>
    </xf>
    <xf numFmtId="0" fontId="13" fillId="0" borderId="111" xfId="0" applyFont="1" applyBorder="1"/>
    <xf numFmtId="0" fontId="2" fillId="16" borderId="109" xfId="0" applyFont="1" applyFill="1" applyBorder="1" applyAlignment="1">
      <alignment horizontal="center" vertical="center"/>
    </xf>
    <xf numFmtId="0" fontId="13" fillId="0" borderId="110" xfId="0" applyFont="1" applyBorder="1"/>
    <xf numFmtId="0" fontId="15" fillId="0" borderId="118" xfId="0" applyFont="1" applyBorder="1" applyAlignment="1">
      <alignment horizontal="center"/>
    </xf>
    <xf numFmtId="0" fontId="13" fillId="0" borderId="119" xfId="0" applyFont="1" applyBorder="1"/>
    <xf numFmtId="0" fontId="13" fillId="0" borderId="120" xfId="0" applyFont="1" applyBorder="1"/>
    <xf numFmtId="0" fontId="3" fillId="0" borderId="0" xfId="0" applyFont="1" applyAlignment="1">
      <alignment vertical="top" wrapText="1"/>
    </xf>
    <xf numFmtId="0" fontId="14" fillId="0" borderId="0" xfId="0" applyFont="1" applyAlignment="1">
      <alignment horizontal="left"/>
    </xf>
    <xf numFmtId="170" fontId="5" fillId="0" borderId="108" xfId="0" applyNumberFormat="1" applyFont="1" applyBorder="1" applyAlignment="1">
      <alignment horizontal="center" vertical="center" wrapText="1"/>
    </xf>
    <xf numFmtId="0" fontId="15" fillId="0" borderId="118" xfId="0" applyFont="1" applyBorder="1" applyAlignment="1">
      <alignment horizontal="center" vertical="center"/>
    </xf>
    <xf numFmtId="170" fontId="5" fillId="0" borderId="113" xfId="0" applyNumberFormat="1" applyFont="1" applyBorder="1" applyAlignment="1">
      <alignment horizontal="center" vertical="center" wrapText="1"/>
    </xf>
    <xf numFmtId="0" fontId="13" fillId="0" borderId="114" xfId="0" applyFont="1" applyBorder="1"/>
    <xf numFmtId="0" fontId="13" fillId="0" borderId="115" xfId="0" applyFont="1" applyBorder="1"/>
    <xf numFmtId="0" fontId="13" fillId="0" borderId="118" xfId="0" applyFont="1" applyBorder="1"/>
    <xf numFmtId="0" fontId="3" fillId="0" borderId="113" xfId="0" applyFont="1" applyBorder="1" applyAlignment="1">
      <alignment horizontal="center"/>
    </xf>
    <xf numFmtId="0" fontId="3" fillId="0" borderId="113" xfId="0" applyFont="1" applyBorder="1" applyAlignment="1">
      <alignment horizontal="center" vertical="center"/>
    </xf>
    <xf numFmtId="0" fontId="2" fillId="19" borderId="109" xfId="0" applyFont="1" applyFill="1" applyBorder="1" applyAlignment="1">
      <alignment horizontal="left"/>
    </xf>
    <xf numFmtId="0" fontId="13" fillId="0" borderId="121" xfId="0" applyFont="1" applyBorder="1"/>
    <xf numFmtId="0" fontId="2" fillId="18" borderId="108" xfId="0" applyFont="1" applyFill="1" applyBorder="1" applyAlignment="1">
      <alignment horizontal="center" vertical="center" wrapText="1"/>
    </xf>
    <xf numFmtId="0" fontId="2" fillId="18" borderId="108" xfId="0" applyFont="1" applyFill="1" applyBorder="1" applyAlignment="1">
      <alignment horizontal="center" vertical="center"/>
    </xf>
    <xf numFmtId="0" fontId="2" fillId="18" borderId="109" xfId="0" applyFont="1" applyFill="1" applyBorder="1" applyAlignment="1">
      <alignment horizontal="center" vertical="center" wrapText="1"/>
    </xf>
    <xf numFmtId="0" fontId="2" fillId="21" borderId="108" xfId="0" applyFont="1" applyFill="1" applyBorder="1" applyAlignment="1">
      <alignment horizontal="center" vertical="center" wrapText="1"/>
    </xf>
    <xf numFmtId="0" fontId="2" fillId="21" borderId="109" xfId="0" applyFont="1" applyFill="1" applyBorder="1" applyAlignment="1">
      <alignment horizontal="center" vertical="center"/>
    </xf>
    <xf numFmtId="0" fontId="13" fillId="0" borderId="122" xfId="0" applyFont="1" applyBorder="1"/>
    <xf numFmtId="0" fontId="8" fillId="8" borderId="12" xfId="3" applyFont="1" applyFill="1" applyBorder="1" applyAlignment="1">
      <alignment horizontal="left"/>
    </xf>
    <xf numFmtId="0" fontId="8" fillId="8" borderId="15" xfId="3" applyFont="1" applyFill="1" applyBorder="1" applyAlignment="1">
      <alignment horizontal="left"/>
    </xf>
    <xf numFmtId="0" fontId="8" fillId="8" borderId="13" xfId="3" applyFont="1" applyFill="1" applyBorder="1" applyAlignment="1">
      <alignment horizontal="left"/>
    </xf>
    <xf numFmtId="0" fontId="8" fillId="0" borderId="0" xfId="3" applyFont="1" applyAlignment="1">
      <alignment horizontal="center"/>
    </xf>
    <xf numFmtId="0" fontId="8" fillId="6" borderId="9" xfId="3" applyFont="1" applyFill="1" applyBorder="1" applyAlignment="1">
      <alignment horizontal="center" vertical="center" wrapText="1"/>
    </xf>
    <xf numFmtId="0" fontId="8" fillId="6" borderId="11" xfId="3" applyFont="1" applyFill="1" applyBorder="1" applyAlignment="1">
      <alignment horizontal="center" vertical="center" wrapText="1"/>
    </xf>
    <xf numFmtId="0" fontId="8" fillId="6" borderId="12" xfId="3" applyFont="1" applyFill="1" applyBorder="1" applyAlignment="1">
      <alignment horizontal="center" vertical="center" wrapText="1"/>
    </xf>
    <xf numFmtId="0" fontId="8" fillId="6" borderId="13" xfId="3" applyFont="1" applyFill="1" applyBorder="1" applyAlignment="1">
      <alignment horizontal="center" vertical="center" wrapText="1"/>
    </xf>
    <xf numFmtId="0" fontId="8" fillId="7" borderId="9" xfId="3" applyFont="1" applyFill="1" applyBorder="1" applyAlignment="1">
      <alignment horizontal="center" vertical="center"/>
    </xf>
    <xf numFmtId="0" fontId="8" fillId="7" borderId="11" xfId="3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right"/>
    </xf>
    <xf numFmtId="0" fontId="2" fillId="0" borderId="22" xfId="0" applyFont="1" applyBorder="1" applyAlignment="1">
      <alignment horizontal="right"/>
    </xf>
    <xf numFmtId="0" fontId="2" fillId="0" borderId="23" xfId="0" applyFont="1" applyBorder="1" applyAlignment="1">
      <alignment horizontal="right"/>
    </xf>
    <xf numFmtId="0" fontId="2" fillId="10" borderId="16" xfId="0" applyFont="1" applyFill="1" applyBorder="1" applyAlignment="1">
      <alignment horizontal="center" vertical="center"/>
    </xf>
    <xf numFmtId="0" fontId="2" fillId="10" borderId="21" xfId="0" applyFont="1" applyFill="1" applyBorder="1" applyAlignment="1">
      <alignment horizontal="center" vertical="center"/>
    </xf>
    <xf numFmtId="167" fontId="2" fillId="10" borderId="16" xfId="1" applyNumberFormat="1" applyFont="1" applyFill="1" applyBorder="1" applyAlignment="1">
      <alignment horizontal="center"/>
    </xf>
    <xf numFmtId="167" fontId="2" fillId="10" borderId="18" xfId="1" applyNumberFormat="1" applyFont="1" applyFill="1" applyBorder="1" applyAlignment="1">
      <alignment horizontal="center"/>
    </xf>
    <xf numFmtId="0" fontId="2" fillId="10" borderId="17" xfId="0" applyFont="1" applyFill="1" applyBorder="1" applyAlignment="1">
      <alignment horizontal="center"/>
    </xf>
    <xf numFmtId="0" fontId="2" fillId="10" borderId="18" xfId="0" applyFont="1" applyFill="1" applyBorder="1" applyAlignment="1">
      <alignment horizontal="center"/>
    </xf>
    <xf numFmtId="0" fontId="2" fillId="0" borderId="66" xfId="0" applyFont="1" applyBorder="1" applyAlignment="1">
      <alignment horizontal="left" vertical="center" wrapText="1"/>
    </xf>
    <xf numFmtId="0" fontId="2" fillId="0" borderId="69" xfId="0" applyFont="1" applyBorder="1" applyAlignment="1">
      <alignment horizontal="left" vertical="center" wrapText="1"/>
    </xf>
    <xf numFmtId="0" fontId="2" fillId="0" borderId="70" xfId="0" applyFont="1" applyBorder="1" applyAlignment="1">
      <alignment horizontal="left" vertical="center" wrapText="1"/>
    </xf>
    <xf numFmtId="0" fontId="2" fillId="0" borderId="56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2" fillId="0" borderId="59" xfId="0" applyFont="1" applyBorder="1" applyAlignment="1">
      <alignment horizontal="center"/>
    </xf>
    <xf numFmtId="0" fontId="2" fillId="0" borderId="60" xfId="0" applyFont="1" applyBorder="1" applyAlignment="1">
      <alignment horizontal="center"/>
    </xf>
    <xf numFmtId="0" fontId="2" fillId="0" borderId="59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60" xfId="0" applyFont="1" applyBorder="1" applyAlignment="1">
      <alignment horizontal="right"/>
    </xf>
    <xf numFmtId="167" fontId="2" fillId="10" borderId="57" xfId="1" applyNumberFormat="1" applyFont="1" applyFill="1" applyBorder="1" applyAlignment="1">
      <alignment horizontal="center" vertical="center" wrapText="1"/>
    </xf>
    <xf numFmtId="167" fontId="2" fillId="10" borderId="65" xfId="1" applyNumberFormat="1" applyFont="1" applyFill="1" applyBorder="1" applyAlignment="1">
      <alignment horizontal="center" vertical="center" wrapText="1"/>
    </xf>
    <xf numFmtId="0" fontId="2" fillId="10" borderId="61" xfId="0" applyFont="1" applyFill="1" applyBorder="1" applyAlignment="1">
      <alignment horizontal="center" vertical="center" wrapText="1"/>
    </xf>
    <xf numFmtId="0" fontId="2" fillId="10" borderId="63" xfId="0" applyFont="1" applyFill="1" applyBorder="1" applyAlignment="1">
      <alignment horizontal="center" vertical="center" wrapText="1"/>
    </xf>
    <xf numFmtId="167" fontId="2" fillId="10" borderId="62" xfId="1" applyNumberFormat="1" applyFont="1" applyFill="1" applyBorder="1" applyAlignment="1">
      <alignment horizontal="center" vertical="center" wrapText="1"/>
    </xf>
    <xf numFmtId="167" fontId="2" fillId="10" borderId="64" xfId="1" applyNumberFormat="1" applyFont="1" applyFill="1" applyBorder="1" applyAlignment="1">
      <alignment horizontal="center" vertical="center" wrapText="1"/>
    </xf>
    <xf numFmtId="167" fontId="2" fillId="10" borderId="56" xfId="1" applyNumberFormat="1" applyFont="1" applyFill="1" applyBorder="1" applyAlignment="1">
      <alignment horizontal="center"/>
    </xf>
    <xf numFmtId="167" fontId="2" fillId="10" borderId="58" xfId="1" applyNumberFormat="1" applyFont="1" applyFill="1" applyBorder="1" applyAlignment="1">
      <alignment horizontal="center"/>
    </xf>
    <xf numFmtId="167" fontId="2" fillId="10" borderId="58" xfId="1" applyNumberFormat="1" applyFont="1" applyFill="1" applyBorder="1" applyAlignment="1">
      <alignment horizontal="center" vertical="center"/>
    </xf>
    <xf numFmtId="167" fontId="2" fillId="10" borderId="68" xfId="1" applyNumberFormat="1" applyFont="1" applyFill="1" applyBorder="1" applyAlignment="1">
      <alignment horizontal="center" vertical="center"/>
    </xf>
    <xf numFmtId="0" fontId="3" fillId="0" borderId="56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78" xfId="0" applyFont="1" applyBorder="1" applyAlignment="1">
      <alignment horizontal="center" vertical="center" wrapText="1"/>
    </xf>
    <xf numFmtId="0" fontId="2" fillId="0" borderId="79" xfId="0" applyFont="1" applyBorder="1" applyAlignment="1">
      <alignment horizontal="center" vertical="center" wrapText="1"/>
    </xf>
    <xf numFmtId="0" fontId="2" fillId="10" borderId="56" xfId="0" applyFont="1" applyFill="1" applyBorder="1" applyAlignment="1">
      <alignment horizontal="center" vertical="center"/>
    </xf>
    <xf numFmtId="0" fontId="2" fillId="10" borderId="80" xfId="0" applyFont="1" applyFill="1" applyBorder="1" applyAlignment="1">
      <alignment horizontal="center" vertical="center"/>
    </xf>
    <xf numFmtId="0" fontId="2" fillId="10" borderId="57" xfId="0" applyFont="1" applyFill="1" applyBorder="1" applyAlignment="1">
      <alignment horizontal="center"/>
    </xf>
    <xf numFmtId="0" fontId="2" fillId="10" borderId="58" xfId="0" applyFont="1" applyFill="1" applyBorder="1" applyAlignment="1">
      <alignment horizontal="center"/>
    </xf>
    <xf numFmtId="0" fontId="2" fillId="10" borderId="95" xfId="0" applyFont="1" applyFill="1" applyBorder="1" applyAlignment="1">
      <alignment horizontal="center" vertical="center" wrapText="1"/>
    </xf>
    <xf numFmtId="167" fontId="2" fillId="10" borderId="96" xfId="1" applyNumberFormat="1" applyFont="1" applyFill="1" applyBorder="1" applyAlignment="1">
      <alignment horizontal="center" vertical="center" wrapText="1"/>
    </xf>
    <xf numFmtId="167" fontId="2" fillId="10" borderId="0" xfId="1" applyNumberFormat="1" applyFont="1" applyFill="1" applyBorder="1" applyAlignment="1">
      <alignment horizontal="center" vertical="center" wrapText="1"/>
    </xf>
    <xf numFmtId="167" fontId="2" fillId="10" borderId="60" xfId="1" applyNumberFormat="1" applyFont="1" applyFill="1" applyBorder="1" applyAlignment="1">
      <alignment horizontal="center" vertical="center"/>
    </xf>
    <xf numFmtId="0" fontId="2" fillId="0" borderId="61" xfId="0" applyFont="1" applyBorder="1" applyAlignment="1">
      <alignment horizontal="left" vertical="center" wrapText="1"/>
    </xf>
    <xf numFmtId="0" fontId="2" fillId="0" borderId="97" xfId="0" applyFont="1" applyBorder="1" applyAlignment="1">
      <alignment horizontal="left" vertical="center" wrapText="1"/>
    </xf>
    <xf numFmtId="0" fontId="2" fillId="0" borderId="98" xfId="0" applyFont="1" applyBorder="1" applyAlignment="1">
      <alignment horizontal="left" vertical="center" wrapText="1"/>
    </xf>
    <xf numFmtId="0" fontId="3" fillId="0" borderId="66" xfId="0" applyFont="1" applyBorder="1" applyAlignment="1">
      <alignment horizontal="center" vertical="center" wrapText="1"/>
    </xf>
    <xf numFmtId="0" fontId="3" fillId="0" borderId="69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 wrapText="1"/>
    </xf>
    <xf numFmtId="0" fontId="0" fillId="12" borderId="14" xfId="0" applyFill="1" applyBorder="1" applyAlignment="1">
      <alignment horizontal="center"/>
    </xf>
    <xf numFmtId="0" fontId="3" fillId="0" borderId="135" xfId="0" applyFont="1" applyBorder="1" applyAlignment="1">
      <alignment vertical="center"/>
    </xf>
    <xf numFmtId="0" fontId="3" fillId="0" borderId="135" xfId="0" applyFont="1" applyBorder="1"/>
    <xf numFmtId="43" fontId="12" fillId="0" borderId="100" xfId="1" applyFont="1" applyBorder="1"/>
    <xf numFmtId="9" fontId="12" fillId="0" borderId="49" xfId="2" applyFont="1" applyBorder="1"/>
    <xf numFmtId="167" fontId="12" fillId="0" borderId="49" xfId="1" applyNumberFormat="1" applyFont="1" applyBorder="1"/>
    <xf numFmtId="168" fontId="12" fillId="0" borderId="49" xfId="1" applyNumberFormat="1" applyFont="1" applyBorder="1"/>
    <xf numFmtId="167" fontId="12" fillId="0" borderId="101" xfId="1" applyNumberFormat="1" applyFont="1" applyBorder="1"/>
    <xf numFmtId="9" fontId="12" fillId="0" borderId="103" xfId="2" applyFont="1" applyBorder="1"/>
    <xf numFmtId="43" fontId="12" fillId="0" borderId="123" xfId="1" applyFont="1" applyBorder="1"/>
    <xf numFmtId="167" fontId="12" fillId="0" borderId="48" xfId="1" applyNumberFormat="1" applyFont="1" applyBorder="1"/>
    <xf numFmtId="43" fontId="12" fillId="0" borderId="104" xfId="1" applyFont="1" applyBorder="1"/>
    <xf numFmtId="9" fontId="12" fillId="0" borderId="106" xfId="2" applyFont="1" applyBorder="1"/>
    <xf numFmtId="43" fontId="12" fillId="0" borderId="107" xfId="1" applyFont="1" applyBorder="1"/>
    <xf numFmtId="167" fontId="12" fillId="0" borderId="50" xfId="1" applyNumberFormat="1" applyFont="1" applyBorder="1"/>
    <xf numFmtId="43" fontId="11" fillId="0" borderId="24" xfId="1" applyFont="1" applyBorder="1"/>
    <xf numFmtId="43" fontId="11" fillId="0" borderId="26" xfId="1" applyFont="1" applyBorder="1"/>
  </cellXfs>
  <cellStyles count="4">
    <cellStyle name="Comma" xfId="1" builtinId="3"/>
    <cellStyle name="Normal" xfId="0" builtinId="0"/>
    <cellStyle name="Normal 2" xfId="3" xr:uid="{5AFE1F29-D9F6-4697-9DFA-24D5664DF379}"/>
    <cellStyle name="Percent" xfId="2" builtinId="5"/>
  </cellStyles>
  <dxfs count="0"/>
  <tableStyles count="0" defaultTableStyle="TableStyleMedium2" defaultPivotStyle="PivotStyleLight16"/>
  <colors>
    <mruColors>
      <color rgb="FFFFFFCC"/>
      <color rgb="FF0B9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BAB III'!A1"/><Relationship Id="rId2" Type="http://schemas.openxmlformats.org/officeDocument/2006/relationships/hyperlink" Target="#'BAB I'!A1"/><Relationship Id="rId1" Type="http://schemas.openxmlformats.org/officeDocument/2006/relationships/image" Target="../media/image1.png"/><Relationship Id="rId5" Type="http://schemas.openxmlformats.org/officeDocument/2006/relationships/hyperlink" Target="#'BAB II'!A1"/><Relationship Id="rId4" Type="http://schemas.openxmlformats.org/officeDocument/2006/relationships/hyperlink" Target="#'BAB IV'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'BAB IV'!A1"/><Relationship Id="rId3" Type="http://schemas.openxmlformats.org/officeDocument/2006/relationships/hyperlink" Target="#'BAB I - Cokas 3'!A1"/><Relationship Id="rId7" Type="http://schemas.openxmlformats.org/officeDocument/2006/relationships/hyperlink" Target="#'BAB III'!A1"/><Relationship Id="rId2" Type="http://schemas.openxmlformats.org/officeDocument/2006/relationships/hyperlink" Target="#'BAB I - Cokas 2'!A1"/><Relationship Id="rId1" Type="http://schemas.openxmlformats.org/officeDocument/2006/relationships/hyperlink" Target="#'BAB I - Cokas 1'!A1"/><Relationship Id="rId6" Type="http://schemas.openxmlformats.org/officeDocument/2006/relationships/hyperlink" Target="#Dashboard!A1"/><Relationship Id="rId5" Type="http://schemas.openxmlformats.org/officeDocument/2006/relationships/image" Target="../media/image1.png"/><Relationship Id="rId4" Type="http://schemas.openxmlformats.org/officeDocument/2006/relationships/hyperlink" Target="#'Latihan Soal'!A1"/><Relationship Id="rId9" Type="http://schemas.openxmlformats.org/officeDocument/2006/relationships/hyperlink" Target="#'BAB II'!A1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'BAB II'!A1"/><Relationship Id="rId3" Type="http://schemas.openxmlformats.org/officeDocument/2006/relationships/hyperlink" Target="#'BAB I - Cokas 3'!A1"/><Relationship Id="rId7" Type="http://schemas.openxmlformats.org/officeDocument/2006/relationships/hyperlink" Target="#'BAB IV'!A1"/><Relationship Id="rId2" Type="http://schemas.openxmlformats.org/officeDocument/2006/relationships/hyperlink" Target="#'BAB I - Cokas 2'!A1"/><Relationship Id="rId1" Type="http://schemas.openxmlformats.org/officeDocument/2006/relationships/image" Target="../media/image1.png"/><Relationship Id="rId6" Type="http://schemas.openxmlformats.org/officeDocument/2006/relationships/hyperlink" Target="#'BAB III'!A1"/><Relationship Id="rId5" Type="http://schemas.openxmlformats.org/officeDocument/2006/relationships/hyperlink" Target="#Dashboard!A1"/><Relationship Id="rId4" Type="http://schemas.openxmlformats.org/officeDocument/2006/relationships/hyperlink" Target="#'Latihan Soal'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1"/><Relationship Id="rId3" Type="http://schemas.openxmlformats.org/officeDocument/2006/relationships/hyperlink" Target="#'BAB I - Cokas 3'!A1"/><Relationship Id="rId7" Type="http://schemas.openxmlformats.org/officeDocument/2006/relationships/hyperlink" Target="#'BAB II'!A1"/><Relationship Id="rId2" Type="http://schemas.openxmlformats.org/officeDocument/2006/relationships/hyperlink" Target="#'BAB I - Cokas 1'!A1"/><Relationship Id="rId1" Type="http://schemas.openxmlformats.org/officeDocument/2006/relationships/image" Target="../media/image1.png"/><Relationship Id="rId6" Type="http://schemas.openxmlformats.org/officeDocument/2006/relationships/hyperlink" Target="#'BAB IV'!A1"/><Relationship Id="rId5" Type="http://schemas.openxmlformats.org/officeDocument/2006/relationships/hyperlink" Target="#'BAB III'!A1"/><Relationship Id="rId4" Type="http://schemas.openxmlformats.org/officeDocument/2006/relationships/hyperlink" Target="#'Latihan Soal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1"/><Relationship Id="rId3" Type="http://schemas.openxmlformats.org/officeDocument/2006/relationships/hyperlink" Target="#'BAB I - Cokas 2'!A1"/><Relationship Id="rId7" Type="http://schemas.openxmlformats.org/officeDocument/2006/relationships/hyperlink" Target="#'BAB II'!A1"/><Relationship Id="rId2" Type="http://schemas.openxmlformats.org/officeDocument/2006/relationships/hyperlink" Target="#'BAB I - Cokas 1'!A1"/><Relationship Id="rId1" Type="http://schemas.openxmlformats.org/officeDocument/2006/relationships/image" Target="../media/image1.png"/><Relationship Id="rId6" Type="http://schemas.openxmlformats.org/officeDocument/2006/relationships/hyperlink" Target="#'BAB IV'!A1"/><Relationship Id="rId5" Type="http://schemas.openxmlformats.org/officeDocument/2006/relationships/hyperlink" Target="#'BAB III'!A1"/><Relationship Id="rId4" Type="http://schemas.openxmlformats.org/officeDocument/2006/relationships/hyperlink" Target="#'Latihan Soal'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1"/><Relationship Id="rId3" Type="http://schemas.openxmlformats.org/officeDocument/2006/relationships/hyperlink" Target="#'BAB I - Cokas 2'!A1"/><Relationship Id="rId7" Type="http://schemas.openxmlformats.org/officeDocument/2006/relationships/hyperlink" Target="#'BAB II'!A1"/><Relationship Id="rId2" Type="http://schemas.openxmlformats.org/officeDocument/2006/relationships/hyperlink" Target="#'BAB I - Cokas 1'!A1"/><Relationship Id="rId1" Type="http://schemas.openxmlformats.org/officeDocument/2006/relationships/image" Target="../media/image1.png"/><Relationship Id="rId6" Type="http://schemas.openxmlformats.org/officeDocument/2006/relationships/hyperlink" Target="#'BAB IV'!A1"/><Relationship Id="rId5" Type="http://schemas.openxmlformats.org/officeDocument/2006/relationships/hyperlink" Target="#'BAB III'!A1"/><Relationship Id="rId4" Type="http://schemas.openxmlformats.org/officeDocument/2006/relationships/hyperlink" Target="#'BAB I - Cokas 3'!A1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hyperlink" Target="#'Kertas Kerja Kasus 1'!A1"/><Relationship Id="rId3" Type="http://schemas.openxmlformats.org/officeDocument/2006/relationships/hyperlink" Target="#'BAB III'!A1"/><Relationship Id="rId7" Type="http://schemas.openxmlformats.org/officeDocument/2006/relationships/hyperlink" Target="#'Cokas I'!A1"/><Relationship Id="rId2" Type="http://schemas.openxmlformats.org/officeDocument/2006/relationships/hyperlink" Target="#'BAB I'!A1"/><Relationship Id="rId1" Type="http://schemas.openxmlformats.org/officeDocument/2006/relationships/image" Target="../media/image1.png"/><Relationship Id="rId6" Type="http://schemas.openxmlformats.org/officeDocument/2006/relationships/hyperlink" Target="#'Kertas Kerja Konsolidasi'!A1"/><Relationship Id="rId5" Type="http://schemas.openxmlformats.org/officeDocument/2006/relationships/hyperlink" Target="#'Kasus I'!A1"/><Relationship Id="rId4" Type="http://schemas.openxmlformats.org/officeDocument/2006/relationships/hyperlink" Target="#'BAB IV'!A1"/><Relationship Id="rId9" Type="http://schemas.openxmlformats.org/officeDocument/2006/relationships/hyperlink" Target="#Dashboard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1"/><Relationship Id="rId3" Type="http://schemas.openxmlformats.org/officeDocument/2006/relationships/hyperlink" Target="#'BAB III'!A1"/><Relationship Id="rId7" Type="http://schemas.openxmlformats.org/officeDocument/2006/relationships/hyperlink" Target="#'Kertas Kerja Kasus 1'!A1"/><Relationship Id="rId2" Type="http://schemas.openxmlformats.org/officeDocument/2006/relationships/hyperlink" Target="#'BAB I'!A1"/><Relationship Id="rId1" Type="http://schemas.openxmlformats.org/officeDocument/2006/relationships/image" Target="../media/image1.png"/><Relationship Id="rId6" Type="http://schemas.openxmlformats.org/officeDocument/2006/relationships/hyperlink" Target="#'Kertas Kerja Konsolidasi'!A1"/><Relationship Id="rId5" Type="http://schemas.openxmlformats.org/officeDocument/2006/relationships/hyperlink" Target="#'Kasus I'!A1"/><Relationship Id="rId4" Type="http://schemas.openxmlformats.org/officeDocument/2006/relationships/hyperlink" Target="#'BAB IV'!A1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1"/><Relationship Id="rId3" Type="http://schemas.openxmlformats.org/officeDocument/2006/relationships/hyperlink" Target="#'BAB III'!A1"/><Relationship Id="rId7" Type="http://schemas.openxmlformats.org/officeDocument/2006/relationships/hyperlink" Target="#'Kertas Kerja Kasus 1'!A1"/><Relationship Id="rId2" Type="http://schemas.openxmlformats.org/officeDocument/2006/relationships/hyperlink" Target="#'BAB I'!A1"/><Relationship Id="rId1" Type="http://schemas.openxmlformats.org/officeDocument/2006/relationships/image" Target="../media/image1.png"/><Relationship Id="rId6" Type="http://schemas.openxmlformats.org/officeDocument/2006/relationships/hyperlink" Target="#'Cokas I'!A1"/><Relationship Id="rId5" Type="http://schemas.openxmlformats.org/officeDocument/2006/relationships/hyperlink" Target="#'Kasus I'!A1"/><Relationship Id="rId4" Type="http://schemas.openxmlformats.org/officeDocument/2006/relationships/hyperlink" Target="#'BAB IV'!A1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1"/><Relationship Id="rId3" Type="http://schemas.openxmlformats.org/officeDocument/2006/relationships/hyperlink" Target="#'BAB III'!A1"/><Relationship Id="rId7" Type="http://schemas.openxmlformats.org/officeDocument/2006/relationships/hyperlink" Target="#'Kertas Kerja Kasus 1'!A1"/><Relationship Id="rId2" Type="http://schemas.openxmlformats.org/officeDocument/2006/relationships/hyperlink" Target="#'BAB I'!A1"/><Relationship Id="rId1" Type="http://schemas.openxmlformats.org/officeDocument/2006/relationships/image" Target="../media/image1.png"/><Relationship Id="rId6" Type="http://schemas.openxmlformats.org/officeDocument/2006/relationships/hyperlink" Target="#'Cokas I'!A1"/><Relationship Id="rId5" Type="http://schemas.openxmlformats.org/officeDocument/2006/relationships/hyperlink" Target="#'Kertas Kerja Konsolidasi'!A1"/><Relationship Id="rId4" Type="http://schemas.openxmlformats.org/officeDocument/2006/relationships/hyperlink" Target="#'BAB IV'!A1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hyperlink" Target="#'Kertas Kerja Kasus 1'!A1"/><Relationship Id="rId3" Type="http://schemas.openxmlformats.org/officeDocument/2006/relationships/hyperlink" Target="#'BAB III'!A1"/><Relationship Id="rId7" Type="http://schemas.openxmlformats.org/officeDocument/2006/relationships/hyperlink" Target="#'Cokas I'!A1"/><Relationship Id="rId2" Type="http://schemas.openxmlformats.org/officeDocument/2006/relationships/hyperlink" Target="#'BAB I'!A1"/><Relationship Id="rId1" Type="http://schemas.openxmlformats.org/officeDocument/2006/relationships/image" Target="../media/image1.png"/><Relationship Id="rId6" Type="http://schemas.openxmlformats.org/officeDocument/2006/relationships/hyperlink" Target="#'Kertas Kerja Konsolidasi'!A1"/><Relationship Id="rId5" Type="http://schemas.openxmlformats.org/officeDocument/2006/relationships/hyperlink" Target="#'Kasus I'!A1"/><Relationship Id="rId4" Type="http://schemas.openxmlformats.org/officeDocument/2006/relationships/hyperlink" Target="#'BAB IV'!A1"/><Relationship Id="rId9" Type="http://schemas.openxmlformats.org/officeDocument/2006/relationships/hyperlink" Target="#Dashboard!A1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hyperlink" Target="#'BAB IV'!A1"/><Relationship Id="rId3" Type="http://schemas.openxmlformats.org/officeDocument/2006/relationships/hyperlink" Target="#'Kasus 1  BAB III'!A1"/><Relationship Id="rId7" Type="http://schemas.openxmlformats.org/officeDocument/2006/relationships/hyperlink" Target="#'BAB II'!A1"/><Relationship Id="rId2" Type="http://schemas.openxmlformats.org/officeDocument/2006/relationships/hyperlink" Target="#'Kertas Kerja COKAS'!A1"/><Relationship Id="rId1" Type="http://schemas.openxmlformats.org/officeDocument/2006/relationships/image" Target="../media/image1.png"/><Relationship Id="rId6" Type="http://schemas.openxmlformats.org/officeDocument/2006/relationships/hyperlink" Target="#'BAB I'!A1"/><Relationship Id="rId5" Type="http://schemas.openxmlformats.org/officeDocument/2006/relationships/hyperlink" Target="#CokasBABIII!A1"/><Relationship Id="rId4" Type="http://schemas.openxmlformats.org/officeDocument/2006/relationships/hyperlink" Target="#'Kertas Kerja Kasus'!A1"/><Relationship Id="rId9" Type="http://schemas.openxmlformats.org/officeDocument/2006/relationships/hyperlink" Target="#Dashboard!A1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1"/><Relationship Id="rId3" Type="http://schemas.openxmlformats.org/officeDocument/2006/relationships/hyperlink" Target="#'Kasus 1  BAB III'!A1"/><Relationship Id="rId7" Type="http://schemas.openxmlformats.org/officeDocument/2006/relationships/hyperlink" Target="#'BAB II'!A1"/><Relationship Id="rId2" Type="http://schemas.openxmlformats.org/officeDocument/2006/relationships/hyperlink" Target="#'Kertas Kerja COKAS'!A1"/><Relationship Id="rId1" Type="http://schemas.openxmlformats.org/officeDocument/2006/relationships/image" Target="../media/image1.png"/><Relationship Id="rId6" Type="http://schemas.openxmlformats.org/officeDocument/2006/relationships/hyperlink" Target="#'BAB IV'!A1"/><Relationship Id="rId5" Type="http://schemas.openxmlformats.org/officeDocument/2006/relationships/hyperlink" Target="#'BAB I'!A1"/><Relationship Id="rId4" Type="http://schemas.openxmlformats.org/officeDocument/2006/relationships/hyperlink" Target="#'Kertas Kerja Kasus'!A1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1"/><Relationship Id="rId3" Type="http://schemas.openxmlformats.org/officeDocument/2006/relationships/hyperlink" Target="#'Kertas Kerja Kasus'!A1"/><Relationship Id="rId7" Type="http://schemas.openxmlformats.org/officeDocument/2006/relationships/hyperlink" Target="#'BAB II'!A1"/><Relationship Id="rId2" Type="http://schemas.openxmlformats.org/officeDocument/2006/relationships/hyperlink" Target="#'Kasus 1  BAB III'!A1"/><Relationship Id="rId1" Type="http://schemas.openxmlformats.org/officeDocument/2006/relationships/image" Target="../media/image1.png"/><Relationship Id="rId6" Type="http://schemas.openxmlformats.org/officeDocument/2006/relationships/hyperlink" Target="#'BAB IV'!A1"/><Relationship Id="rId5" Type="http://schemas.openxmlformats.org/officeDocument/2006/relationships/hyperlink" Target="#'BAB I'!A1"/><Relationship Id="rId4" Type="http://schemas.openxmlformats.org/officeDocument/2006/relationships/hyperlink" Target="#CokasBABIII!A1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1"/><Relationship Id="rId3" Type="http://schemas.openxmlformats.org/officeDocument/2006/relationships/hyperlink" Target="#'Kertas Kerja Kasus'!A1"/><Relationship Id="rId7" Type="http://schemas.openxmlformats.org/officeDocument/2006/relationships/hyperlink" Target="#'BAB II'!A1"/><Relationship Id="rId2" Type="http://schemas.openxmlformats.org/officeDocument/2006/relationships/hyperlink" Target="#'Kertas Kerja COKAS'!A1"/><Relationship Id="rId1" Type="http://schemas.openxmlformats.org/officeDocument/2006/relationships/image" Target="../media/image1.png"/><Relationship Id="rId6" Type="http://schemas.openxmlformats.org/officeDocument/2006/relationships/hyperlink" Target="#'BAB IV'!A1"/><Relationship Id="rId5" Type="http://schemas.openxmlformats.org/officeDocument/2006/relationships/hyperlink" Target="#'BAB I'!A1"/><Relationship Id="rId4" Type="http://schemas.openxmlformats.org/officeDocument/2006/relationships/hyperlink" Target="#CokasBABIII!A1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1"/><Relationship Id="rId3" Type="http://schemas.openxmlformats.org/officeDocument/2006/relationships/hyperlink" Target="#'Kasus 1  BAB III'!A1"/><Relationship Id="rId7" Type="http://schemas.openxmlformats.org/officeDocument/2006/relationships/hyperlink" Target="#'BAB II'!A1"/><Relationship Id="rId2" Type="http://schemas.openxmlformats.org/officeDocument/2006/relationships/hyperlink" Target="#'Kertas Kerja COKAS'!A1"/><Relationship Id="rId1" Type="http://schemas.openxmlformats.org/officeDocument/2006/relationships/image" Target="../media/image1.png"/><Relationship Id="rId6" Type="http://schemas.openxmlformats.org/officeDocument/2006/relationships/hyperlink" Target="#'BAB IV'!A1"/><Relationship Id="rId5" Type="http://schemas.openxmlformats.org/officeDocument/2006/relationships/hyperlink" Target="#'BAB I'!A1"/><Relationship Id="rId4" Type="http://schemas.openxmlformats.org/officeDocument/2006/relationships/hyperlink" Target="#CokasBABIII!A1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hyperlink" Target="#Cokas!A1"/><Relationship Id="rId3" Type="http://schemas.openxmlformats.org/officeDocument/2006/relationships/hyperlink" Target="#'BAB III'!A1"/><Relationship Id="rId7" Type="http://schemas.openxmlformats.org/officeDocument/2006/relationships/hyperlink" Target="#'LK KASUS 1'!A1"/><Relationship Id="rId2" Type="http://schemas.openxmlformats.org/officeDocument/2006/relationships/hyperlink" Target="#'BAB I'!A1"/><Relationship Id="rId1" Type="http://schemas.openxmlformats.org/officeDocument/2006/relationships/image" Target="../media/image1.png"/><Relationship Id="rId6" Type="http://schemas.openxmlformats.org/officeDocument/2006/relationships/hyperlink" Target="#'LK Cokas'!A1"/><Relationship Id="rId5" Type="http://schemas.openxmlformats.org/officeDocument/2006/relationships/hyperlink" Target="#'Kasus 1'!A1"/><Relationship Id="rId4" Type="http://schemas.openxmlformats.org/officeDocument/2006/relationships/hyperlink" Target="#'BAB II'!A1"/><Relationship Id="rId9" Type="http://schemas.openxmlformats.org/officeDocument/2006/relationships/hyperlink" Target="#Dashboard!A1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1"/><Relationship Id="rId3" Type="http://schemas.openxmlformats.org/officeDocument/2006/relationships/hyperlink" Target="#'LK Cokas'!A1"/><Relationship Id="rId7" Type="http://schemas.openxmlformats.org/officeDocument/2006/relationships/hyperlink" Target="#'BAB II'!A1"/><Relationship Id="rId2" Type="http://schemas.openxmlformats.org/officeDocument/2006/relationships/hyperlink" Target="#'Kasus 1'!A1"/><Relationship Id="rId1" Type="http://schemas.openxmlformats.org/officeDocument/2006/relationships/image" Target="../media/image1.png"/><Relationship Id="rId6" Type="http://schemas.openxmlformats.org/officeDocument/2006/relationships/hyperlink" Target="#'BAB III'!A1"/><Relationship Id="rId5" Type="http://schemas.openxmlformats.org/officeDocument/2006/relationships/hyperlink" Target="#'BAB I'!A1"/><Relationship Id="rId4" Type="http://schemas.openxmlformats.org/officeDocument/2006/relationships/hyperlink" Target="#'LK KASUS 1'!A1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1"/><Relationship Id="rId3" Type="http://schemas.openxmlformats.org/officeDocument/2006/relationships/hyperlink" Target="#'LK KASUS 1'!A1"/><Relationship Id="rId7" Type="http://schemas.openxmlformats.org/officeDocument/2006/relationships/hyperlink" Target="#'BAB II'!A1"/><Relationship Id="rId2" Type="http://schemas.openxmlformats.org/officeDocument/2006/relationships/hyperlink" Target="#'Kasus 1'!A1"/><Relationship Id="rId1" Type="http://schemas.openxmlformats.org/officeDocument/2006/relationships/image" Target="../media/image1.png"/><Relationship Id="rId6" Type="http://schemas.openxmlformats.org/officeDocument/2006/relationships/hyperlink" Target="#'BAB III'!A1"/><Relationship Id="rId5" Type="http://schemas.openxmlformats.org/officeDocument/2006/relationships/hyperlink" Target="#'BAB I'!A1"/><Relationship Id="rId4" Type="http://schemas.openxmlformats.org/officeDocument/2006/relationships/hyperlink" Target="#Cokas!A1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1"/><Relationship Id="rId3" Type="http://schemas.openxmlformats.org/officeDocument/2006/relationships/hyperlink" Target="#'LK KASUS 1'!A1"/><Relationship Id="rId7" Type="http://schemas.openxmlformats.org/officeDocument/2006/relationships/hyperlink" Target="#'BAB II'!A1"/><Relationship Id="rId2" Type="http://schemas.openxmlformats.org/officeDocument/2006/relationships/hyperlink" Target="#'LK Cokas'!A1"/><Relationship Id="rId1" Type="http://schemas.openxmlformats.org/officeDocument/2006/relationships/image" Target="../media/image1.png"/><Relationship Id="rId6" Type="http://schemas.openxmlformats.org/officeDocument/2006/relationships/hyperlink" Target="#'BAB III'!A1"/><Relationship Id="rId5" Type="http://schemas.openxmlformats.org/officeDocument/2006/relationships/hyperlink" Target="#'BAB I'!A1"/><Relationship Id="rId4" Type="http://schemas.openxmlformats.org/officeDocument/2006/relationships/hyperlink" Target="#Cokas!A1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1"/><Relationship Id="rId3" Type="http://schemas.openxmlformats.org/officeDocument/2006/relationships/hyperlink" Target="#'LK Cokas'!A1"/><Relationship Id="rId7" Type="http://schemas.openxmlformats.org/officeDocument/2006/relationships/hyperlink" Target="#'BAB II'!A1"/><Relationship Id="rId2" Type="http://schemas.openxmlformats.org/officeDocument/2006/relationships/hyperlink" Target="#'Kasus 1'!A1"/><Relationship Id="rId1" Type="http://schemas.openxmlformats.org/officeDocument/2006/relationships/image" Target="../media/image1.png"/><Relationship Id="rId6" Type="http://schemas.openxmlformats.org/officeDocument/2006/relationships/hyperlink" Target="#'BAB III'!A1"/><Relationship Id="rId5" Type="http://schemas.openxmlformats.org/officeDocument/2006/relationships/hyperlink" Target="#'BAB I'!A1"/><Relationship Id="rId4" Type="http://schemas.openxmlformats.org/officeDocument/2006/relationships/hyperlink" Target="#Cokas!A1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hyperlink" Target="#'BAB IV'!A1"/><Relationship Id="rId3" Type="http://schemas.openxmlformats.org/officeDocument/2006/relationships/hyperlink" Target="#'BAB III'!A1"/><Relationship Id="rId7" Type="http://schemas.openxmlformats.org/officeDocument/2006/relationships/hyperlink" Target="#Dashboard!A1"/><Relationship Id="rId2" Type="http://schemas.openxmlformats.org/officeDocument/2006/relationships/hyperlink" Target="#'BAB I'!A1"/><Relationship Id="rId1" Type="http://schemas.openxmlformats.org/officeDocument/2006/relationships/image" Target="../media/image1.png"/><Relationship Id="rId6" Type="http://schemas.openxmlformats.org/officeDocument/2006/relationships/hyperlink" Target="#Cokas_BAB_V!A1"/><Relationship Id="rId5" Type="http://schemas.openxmlformats.org/officeDocument/2006/relationships/hyperlink" Target="#'Kasus A'!A1"/><Relationship Id="rId4" Type="http://schemas.openxmlformats.org/officeDocument/2006/relationships/hyperlink" Target="#'BAB II'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'BAB I'!A1"/><Relationship Id="rId7" Type="http://schemas.openxmlformats.org/officeDocument/2006/relationships/hyperlink" Target="#'BAB IV'!A1"/><Relationship Id="rId2" Type="http://schemas.openxmlformats.org/officeDocument/2006/relationships/hyperlink" Target="#Cokas_BAB_V!A1"/><Relationship Id="rId1" Type="http://schemas.openxmlformats.org/officeDocument/2006/relationships/image" Target="../media/image1.png"/><Relationship Id="rId6" Type="http://schemas.openxmlformats.org/officeDocument/2006/relationships/hyperlink" Target="#Dashboard!A1"/><Relationship Id="rId5" Type="http://schemas.openxmlformats.org/officeDocument/2006/relationships/hyperlink" Target="#'BAB II'!A1"/><Relationship Id="rId4" Type="http://schemas.openxmlformats.org/officeDocument/2006/relationships/hyperlink" Target="#'BAB III'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'BAB I'!A1"/><Relationship Id="rId7" Type="http://schemas.openxmlformats.org/officeDocument/2006/relationships/hyperlink" Target="#'BAB IV'!A1"/><Relationship Id="rId2" Type="http://schemas.openxmlformats.org/officeDocument/2006/relationships/hyperlink" Target="#'Kasus A'!A1"/><Relationship Id="rId1" Type="http://schemas.openxmlformats.org/officeDocument/2006/relationships/image" Target="../media/image1.png"/><Relationship Id="rId6" Type="http://schemas.openxmlformats.org/officeDocument/2006/relationships/hyperlink" Target="#Dashboard!A1"/><Relationship Id="rId5" Type="http://schemas.openxmlformats.org/officeDocument/2006/relationships/hyperlink" Target="#'BAB II'!A1"/><Relationship Id="rId4" Type="http://schemas.openxmlformats.org/officeDocument/2006/relationships/hyperlink" Target="#'BAB III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</xdr:rowOff>
    </xdr:from>
    <xdr:to>
      <xdr:col>3</xdr:col>
      <xdr:colOff>352425</xdr:colOff>
      <xdr:row>9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0348A9E-B97F-0B8F-A7BD-0022D10831DB}"/>
            </a:ext>
          </a:extLst>
        </xdr:cNvPr>
        <xdr:cNvSpPr/>
      </xdr:nvSpPr>
      <xdr:spPr>
        <a:xfrm>
          <a:off x="0" y="200025"/>
          <a:ext cx="2181225" cy="1571625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3</xdr:col>
      <xdr:colOff>333375</xdr:colOff>
      <xdr:row>1</xdr:row>
      <xdr:rowOff>9525</xdr:rowOff>
    </xdr:from>
    <xdr:to>
      <xdr:col>5</xdr:col>
      <xdr:colOff>504825</xdr:colOff>
      <xdr:row>9</xdr:row>
      <xdr:rowOff>57150</xdr:rowOff>
    </xdr:to>
    <xdr:sp macro="" textlink="">
      <xdr:nvSpPr>
        <xdr:cNvPr id="6" name="Flowchart: Delay 5">
          <a:extLst>
            <a:ext uri="{FF2B5EF4-FFF2-40B4-BE49-F238E27FC236}">
              <a16:creationId xmlns:a16="http://schemas.microsoft.com/office/drawing/2014/main" id="{79EB67F7-8B85-4FB0-A178-B9C781B3B337}"/>
            </a:ext>
          </a:extLst>
        </xdr:cNvPr>
        <xdr:cNvSpPr/>
      </xdr:nvSpPr>
      <xdr:spPr>
        <a:xfrm>
          <a:off x="2162175" y="200025"/>
          <a:ext cx="1390650" cy="1571625"/>
        </a:xfrm>
        <a:prstGeom prst="flowChartDelay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0</xdr:col>
      <xdr:colOff>342900</xdr:colOff>
      <xdr:row>1</xdr:row>
      <xdr:rowOff>38100</xdr:rowOff>
    </xdr:from>
    <xdr:to>
      <xdr:col>4</xdr:col>
      <xdr:colOff>515893</xdr:colOff>
      <xdr:row>9</xdr:row>
      <xdr:rowOff>38099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B2BF02A-39FC-DE99-BFDF-3D111C30F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228600"/>
          <a:ext cx="2611393" cy="1523999"/>
        </a:xfrm>
        <a:prstGeom prst="rect">
          <a:avLst/>
        </a:prstGeom>
      </xdr:spPr>
    </xdr:pic>
    <xdr:clientData/>
  </xdr:twoCellAnchor>
  <xdr:oneCellAnchor>
    <xdr:from>
      <xdr:col>7</xdr:col>
      <xdr:colOff>161925</xdr:colOff>
      <xdr:row>3</xdr:row>
      <xdr:rowOff>104775</xdr:rowOff>
    </xdr:from>
    <xdr:ext cx="10460941" cy="861774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782B765-83D2-93AD-33FE-4D8AFEADA0EE}"/>
            </a:ext>
          </a:extLst>
        </xdr:cNvPr>
        <xdr:cNvSpPr txBox="1"/>
      </xdr:nvSpPr>
      <xdr:spPr>
        <a:xfrm>
          <a:off x="4429125" y="676275"/>
          <a:ext cx="10460941" cy="861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40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LABORATORIUM</a:t>
          </a:r>
          <a:r>
            <a:rPr lang="en-ID" sz="40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AKUNTANSI MENENGAH</a:t>
          </a:r>
          <a:endParaRPr lang="en-ID" sz="4000" b="1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9</xdr:col>
      <xdr:colOff>466725</xdr:colOff>
      <xdr:row>6</xdr:row>
      <xdr:rowOff>175171</xdr:rowOff>
    </xdr:from>
    <xdr:ext cx="6581775" cy="861774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62D0C17-BF32-42B3-AD29-BE9DF0AC5ADC}"/>
            </a:ext>
          </a:extLst>
        </xdr:cNvPr>
        <xdr:cNvSpPr txBox="1"/>
      </xdr:nvSpPr>
      <xdr:spPr>
        <a:xfrm>
          <a:off x="5953125" y="1318171"/>
          <a:ext cx="6581775" cy="861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40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Universitas Gunadarma</a:t>
          </a:r>
        </a:p>
      </xdr:txBody>
    </xdr:sp>
    <xdr:clientData/>
  </xdr:oneCellAnchor>
  <xdr:oneCellAnchor>
    <xdr:from>
      <xdr:col>9</xdr:col>
      <xdr:colOff>38100</xdr:colOff>
      <xdr:row>14</xdr:row>
      <xdr:rowOff>33411</xdr:rowOff>
    </xdr:from>
    <xdr:ext cx="7505700" cy="630942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FE4A7F60-092A-D895-7EF7-E0C238987629}"/>
            </a:ext>
          </a:extLst>
        </xdr:cNvPr>
        <xdr:cNvSpPr txBox="1"/>
      </xdr:nvSpPr>
      <xdr:spPr>
        <a:xfrm>
          <a:off x="5524500" y="2700411"/>
          <a:ext cx="750570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2800" b="1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Praktikum Akuntansi</a:t>
          </a:r>
          <a:r>
            <a:rPr lang="en-ID" sz="2800" b="1" baseline="0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Keuangan Lanjut 1</a:t>
          </a:r>
          <a:endParaRPr lang="en-ID" sz="2800" b="1">
            <a:ln>
              <a:solidFill>
                <a:sysClr val="windowText" lastClr="000000"/>
              </a:solidFill>
            </a:ln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12</xdr:col>
      <xdr:colOff>409575</xdr:colOff>
      <xdr:row>17</xdr:row>
      <xdr:rowOff>147711</xdr:rowOff>
    </xdr:from>
    <xdr:ext cx="3200400" cy="630942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B03BE89D-B813-54F1-66DA-6ECF668D29D6}"/>
            </a:ext>
          </a:extLst>
        </xdr:cNvPr>
        <xdr:cNvSpPr txBox="1"/>
      </xdr:nvSpPr>
      <xdr:spPr>
        <a:xfrm>
          <a:off x="7724775" y="3386211"/>
          <a:ext cx="320040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2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Daftar Isi :</a:t>
          </a:r>
        </a:p>
      </xdr:txBody>
    </xdr:sp>
    <xdr:clientData/>
  </xdr:oneCellAnchor>
  <xdr:twoCellAnchor>
    <xdr:from>
      <xdr:col>7</xdr:col>
      <xdr:colOff>28575</xdr:colOff>
      <xdr:row>22</xdr:row>
      <xdr:rowOff>171450</xdr:rowOff>
    </xdr:from>
    <xdr:to>
      <xdr:col>10</xdr:col>
      <xdr:colOff>409575</xdr:colOff>
      <xdr:row>26</xdr:row>
      <xdr:rowOff>38100</xdr:rowOff>
    </xdr:to>
    <xdr:sp macro="" textlink="">
      <xdr:nvSpPr>
        <xdr:cNvPr id="13" name="Rectangle: Rounded Corners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74F570-6525-7C1F-2C99-03D969C10A70}"/>
            </a:ext>
          </a:extLst>
        </xdr:cNvPr>
        <xdr:cNvSpPr/>
      </xdr:nvSpPr>
      <xdr:spPr>
        <a:xfrm>
          <a:off x="4295775" y="4362450"/>
          <a:ext cx="2209800" cy="62865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2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2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</a:t>
          </a:r>
        </a:p>
      </xdr:txBody>
    </xdr:sp>
    <xdr:clientData/>
  </xdr:twoCellAnchor>
  <xdr:twoCellAnchor>
    <xdr:from>
      <xdr:col>15</xdr:col>
      <xdr:colOff>238125</xdr:colOff>
      <xdr:row>22</xdr:row>
      <xdr:rowOff>123825</xdr:rowOff>
    </xdr:from>
    <xdr:to>
      <xdr:col>19</xdr:col>
      <xdr:colOff>9525</xdr:colOff>
      <xdr:row>25</xdr:row>
      <xdr:rowOff>180975</xdr:rowOff>
    </xdr:to>
    <xdr:sp macro="" textlink="">
      <xdr:nvSpPr>
        <xdr:cNvPr id="26" name="Rectangle: Rounded Corners 2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1FEEF9-2104-8EE6-EE8A-949B42AAAF1F}"/>
            </a:ext>
          </a:extLst>
        </xdr:cNvPr>
        <xdr:cNvSpPr/>
      </xdr:nvSpPr>
      <xdr:spPr>
        <a:xfrm>
          <a:off x="9382125" y="4314825"/>
          <a:ext cx="2209800" cy="62865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2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2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III</a:t>
          </a:r>
        </a:p>
      </xdr:txBody>
    </xdr:sp>
    <xdr:clientData/>
  </xdr:twoCellAnchor>
  <xdr:twoCellAnchor>
    <xdr:from>
      <xdr:col>19</xdr:col>
      <xdr:colOff>323850</xdr:colOff>
      <xdr:row>22</xdr:row>
      <xdr:rowOff>114300</xdr:rowOff>
    </xdr:from>
    <xdr:to>
      <xdr:col>23</xdr:col>
      <xdr:colOff>95250</xdr:colOff>
      <xdr:row>25</xdr:row>
      <xdr:rowOff>171450</xdr:rowOff>
    </xdr:to>
    <xdr:sp macro="" textlink="">
      <xdr:nvSpPr>
        <xdr:cNvPr id="31" name="Rectangle: Rounded Corners 3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40EB16-0934-E52B-D172-1E5370D1FCDB}"/>
            </a:ext>
          </a:extLst>
        </xdr:cNvPr>
        <xdr:cNvSpPr/>
      </xdr:nvSpPr>
      <xdr:spPr>
        <a:xfrm>
          <a:off x="11906250" y="4305300"/>
          <a:ext cx="2209800" cy="62865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2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2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IV</a:t>
          </a:r>
        </a:p>
      </xdr:txBody>
    </xdr:sp>
    <xdr:clientData/>
  </xdr:twoCellAnchor>
  <xdr:twoCellAnchor>
    <xdr:from>
      <xdr:col>11</xdr:col>
      <xdr:colOff>133350</xdr:colOff>
      <xdr:row>22</xdr:row>
      <xdr:rowOff>123825</xdr:rowOff>
    </xdr:from>
    <xdr:to>
      <xdr:col>14</xdr:col>
      <xdr:colOff>514350</xdr:colOff>
      <xdr:row>25</xdr:row>
      <xdr:rowOff>180975</xdr:rowOff>
    </xdr:to>
    <xdr:sp macro="" textlink="">
      <xdr:nvSpPr>
        <xdr:cNvPr id="36" name="Rectangle: Rounded Corners 3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CFE2AF5-1767-2DF5-2164-A11ED0AB19C7}"/>
            </a:ext>
          </a:extLst>
        </xdr:cNvPr>
        <xdr:cNvSpPr/>
      </xdr:nvSpPr>
      <xdr:spPr>
        <a:xfrm>
          <a:off x="6838950" y="4314825"/>
          <a:ext cx="2209800" cy="62865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2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2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</a:t>
          </a:r>
        </a:p>
      </xdr:txBody>
    </xdr:sp>
    <xdr:clientData/>
  </xdr:twoCellAnchor>
  <xdr:oneCellAnchor>
    <xdr:from>
      <xdr:col>12</xdr:col>
      <xdr:colOff>285750</xdr:colOff>
      <xdr:row>40</xdr:row>
      <xdr:rowOff>53577</xdr:rowOff>
    </xdr:from>
    <xdr:ext cx="3200400" cy="40011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CF477B7A-958C-9061-EA33-7A54EF46CB65}"/>
            </a:ext>
          </a:extLst>
        </xdr:cNvPr>
        <xdr:cNvSpPr txBox="1"/>
      </xdr:nvSpPr>
      <xdr:spPr>
        <a:xfrm>
          <a:off x="7600950" y="7673577"/>
          <a:ext cx="3200400" cy="4001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6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Pengembang</a:t>
          </a:r>
          <a:r>
            <a:rPr lang="en-ID" sz="16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: Bryant</a:t>
          </a:r>
          <a:endParaRPr lang="en-ID" sz="1600" b="1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361950</xdr:colOff>
      <xdr:row>2</xdr:row>
      <xdr:rowOff>76200</xdr:rowOff>
    </xdr:from>
    <xdr:ext cx="10460941" cy="861774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A2696F6-8E89-448B-B2B3-EFD9B0875981}"/>
            </a:ext>
          </a:extLst>
        </xdr:cNvPr>
        <xdr:cNvSpPr txBox="1"/>
      </xdr:nvSpPr>
      <xdr:spPr>
        <a:xfrm>
          <a:off x="4629150" y="457200"/>
          <a:ext cx="10460941" cy="861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40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LABORATORIUM</a:t>
          </a:r>
          <a:r>
            <a:rPr lang="en-ID" sz="40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AKUNTANSI MENENGAH</a:t>
          </a:r>
          <a:endParaRPr lang="en-ID" sz="4000" b="1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10</xdr:col>
      <xdr:colOff>57150</xdr:colOff>
      <xdr:row>5</xdr:row>
      <xdr:rowOff>146596</xdr:rowOff>
    </xdr:from>
    <xdr:ext cx="6581775" cy="861774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78217DC-9580-4939-B2EA-024989C14435}"/>
            </a:ext>
          </a:extLst>
        </xdr:cNvPr>
        <xdr:cNvSpPr txBox="1"/>
      </xdr:nvSpPr>
      <xdr:spPr>
        <a:xfrm>
          <a:off x="6153150" y="1099096"/>
          <a:ext cx="6581775" cy="861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40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Universitas Gunadarma</a:t>
          </a:r>
        </a:p>
      </xdr:txBody>
    </xdr:sp>
    <xdr:clientData/>
  </xdr:oneCellAnchor>
  <xdr:oneCellAnchor>
    <xdr:from>
      <xdr:col>9</xdr:col>
      <xdr:colOff>238125</xdr:colOff>
      <xdr:row>13</xdr:row>
      <xdr:rowOff>4836</xdr:rowOff>
    </xdr:from>
    <xdr:ext cx="7505700" cy="630942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8ED88F6-D55F-4774-A69B-80CC5B8FF896}"/>
            </a:ext>
          </a:extLst>
        </xdr:cNvPr>
        <xdr:cNvSpPr txBox="1"/>
      </xdr:nvSpPr>
      <xdr:spPr>
        <a:xfrm>
          <a:off x="5724525" y="2481336"/>
          <a:ext cx="750570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2800" b="1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Praktikum Akuntansi</a:t>
          </a:r>
          <a:r>
            <a:rPr lang="en-ID" sz="2800" b="1" baseline="0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Keuangan Lanjut 1</a:t>
          </a:r>
          <a:endParaRPr lang="en-ID" sz="2800" b="1">
            <a:ln>
              <a:solidFill>
                <a:sysClr val="windowText" lastClr="000000"/>
              </a:solidFill>
            </a:ln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13</xdr:col>
      <xdr:colOff>0</xdr:colOff>
      <xdr:row>16</xdr:row>
      <xdr:rowOff>119136</xdr:rowOff>
    </xdr:from>
    <xdr:ext cx="3200400" cy="630942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C9FCAEA-BAC8-41A9-81C1-5D4703301996}"/>
            </a:ext>
          </a:extLst>
        </xdr:cNvPr>
        <xdr:cNvSpPr txBox="1"/>
      </xdr:nvSpPr>
      <xdr:spPr>
        <a:xfrm>
          <a:off x="7924800" y="3167136"/>
          <a:ext cx="320040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2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2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I </a:t>
          </a:r>
          <a:r>
            <a:rPr lang="en-ID" sz="2800" b="0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:</a:t>
          </a:r>
          <a:endParaRPr lang="en-ID" sz="2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10</xdr:col>
      <xdr:colOff>295275</xdr:colOff>
      <xdr:row>21</xdr:row>
      <xdr:rowOff>66675</xdr:rowOff>
    </xdr:from>
    <xdr:to>
      <xdr:col>12</xdr:col>
      <xdr:colOff>295275</xdr:colOff>
      <xdr:row>23</xdr:row>
      <xdr:rowOff>66675</xdr:rowOff>
    </xdr:to>
    <xdr:sp macro="" textlink="">
      <xdr:nvSpPr>
        <xdr:cNvPr id="8" name="Rectangle: Rounded Corners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71A5F3-CAFF-4F4D-85C1-D1975EB58E3A}"/>
            </a:ext>
          </a:extLst>
        </xdr:cNvPr>
        <xdr:cNvSpPr/>
      </xdr:nvSpPr>
      <xdr:spPr>
        <a:xfrm>
          <a:off x="6391275" y="4067175"/>
          <a:ext cx="121920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Cokas 1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12</xdr:col>
      <xdr:colOff>485775</xdr:colOff>
      <xdr:row>21</xdr:row>
      <xdr:rowOff>66675</xdr:rowOff>
    </xdr:from>
    <xdr:to>
      <xdr:col>14</xdr:col>
      <xdr:colOff>485775</xdr:colOff>
      <xdr:row>23</xdr:row>
      <xdr:rowOff>66675</xdr:rowOff>
    </xdr:to>
    <xdr:sp macro="" textlink="">
      <xdr:nvSpPr>
        <xdr:cNvPr id="9" name="Rectangle: Rounded Corner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FC06A9-E0F4-4E50-ADB5-66DB05852A8B}"/>
            </a:ext>
          </a:extLst>
        </xdr:cNvPr>
        <xdr:cNvSpPr/>
      </xdr:nvSpPr>
      <xdr:spPr>
        <a:xfrm>
          <a:off x="7800975" y="4067175"/>
          <a:ext cx="121920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Cokas 2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15</xdr:col>
      <xdr:colOff>66675</xdr:colOff>
      <xdr:row>21</xdr:row>
      <xdr:rowOff>66675</xdr:rowOff>
    </xdr:from>
    <xdr:to>
      <xdr:col>17</xdr:col>
      <xdr:colOff>66675</xdr:colOff>
      <xdr:row>23</xdr:row>
      <xdr:rowOff>66675</xdr:rowOff>
    </xdr:to>
    <xdr:sp macro="" textlink="">
      <xdr:nvSpPr>
        <xdr:cNvPr id="10" name="Rectangle: Rounded Corner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5A8207-9105-4FBA-9D41-ED365D78E93C}"/>
            </a:ext>
          </a:extLst>
        </xdr:cNvPr>
        <xdr:cNvSpPr/>
      </xdr:nvSpPr>
      <xdr:spPr>
        <a:xfrm>
          <a:off x="9210675" y="4067175"/>
          <a:ext cx="121920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Cokas 3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17</xdr:col>
      <xdr:colOff>209549</xdr:colOff>
      <xdr:row>21</xdr:row>
      <xdr:rowOff>66675</xdr:rowOff>
    </xdr:from>
    <xdr:to>
      <xdr:col>20</xdr:col>
      <xdr:colOff>219074</xdr:colOff>
      <xdr:row>23</xdr:row>
      <xdr:rowOff>66675</xdr:rowOff>
    </xdr:to>
    <xdr:sp macro="" textlink="">
      <xdr:nvSpPr>
        <xdr:cNvPr id="11" name="Rectangle: Rounded Corner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AD870D9-1A34-41BF-B77C-7AAFF2BE7219}"/>
            </a:ext>
          </a:extLst>
        </xdr:cNvPr>
        <xdr:cNvSpPr/>
      </xdr:nvSpPr>
      <xdr:spPr>
        <a:xfrm>
          <a:off x="10572749" y="4067175"/>
          <a:ext cx="1838325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Latihan Soal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0</xdr:colOff>
      <xdr:row>0</xdr:row>
      <xdr:rowOff>171450</xdr:rowOff>
    </xdr:from>
    <xdr:to>
      <xdr:col>3</xdr:col>
      <xdr:colOff>352425</xdr:colOff>
      <xdr:row>9</xdr:row>
      <xdr:rowOff>28575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5A011D66-CA30-40CD-A5D4-48583D9ECAC8}"/>
            </a:ext>
          </a:extLst>
        </xdr:cNvPr>
        <xdr:cNvSpPr/>
      </xdr:nvSpPr>
      <xdr:spPr>
        <a:xfrm>
          <a:off x="0" y="171450"/>
          <a:ext cx="2181225" cy="1571625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3</xdr:col>
      <xdr:colOff>333375</xdr:colOff>
      <xdr:row>0</xdr:row>
      <xdr:rowOff>171450</xdr:rowOff>
    </xdr:from>
    <xdr:to>
      <xdr:col>5</xdr:col>
      <xdr:colOff>504825</xdr:colOff>
      <xdr:row>9</xdr:row>
      <xdr:rowOff>28575</xdr:rowOff>
    </xdr:to>
    <xdr:sp macro="" textlink="">
      <xdr:nvSpPr>
        <xdr:cNvPr id="13" name="Flowchart: Delay 12">
          <a:extLst>
            <a:ext uri="{FF2B5EF4-FFF2-40B4-BE49-F238E27FC236}">
              <a16:creationId xmlns:a16="http://schemas.microsoft.com/office/drawing/2014/main" id="{9BD297E1-C797-4AA0-AF4D-DB9FDBE83B2C}"/>
            </a:ext>
          </a:extLst>
        </xdr:cNvPr>
        <xdr:cNvSpPr/>
      </xdr:nvSpPr>
      <xdr:spPr>
        <a:xfrm>
          <a:off x="2162175" y="171450"/>
          <a:ext cx="1390650" cy="1571625"/>
        </a:xfrm>
        <a:prstGeom prst="flowChartDelay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0</xdr:col>
      <xdr:colOff>342900</xdr:colOff>
      <xdr:row>1</xdr:row>
      <xdr:rowOff>9525</xdr:rowOff>
    </xdr:from>
    <xdr:to>
      <xdr:col>4</xdr:col>
      <xdr:colOff>515893</xdr:colOff>
      <xdr:row>9</xdr:row>
      <xdr:rowOff>9524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1111791-2D4C-4AB7-821F-F864407D9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2900" y="200025"/>
          <a:ext cx="2611393" cy="1523999"/>
        </a:xfrm>
        <a:prstGeom prst="rect">
          <a:avLst/>
        </a:prstGeom>
      </xdr:spPr>
    </xdr:pic>
    <xdr:clientData/>
  </xdr:twoCellAnchor>
  <xdr:twoCellAnchor>
    <xdr:from>
      <xdr:col>17</xdr:col>
      <xdr:colOff>342899</xdr:colOff>
      <xdr:row>28</xdr:row>
      <xdr:rowOff>104774</xdr:rowOff>
    </xdr:from>
    <xdr:to>
      <xdr:col>20</xdr:col>
      <xdr:colOff>352424</xdr:colOff>
      <xdr:row>30</xdr:row>
      <xdr:rowOff>190499</xdr:rowOff>
    </xdr:to>
    <xdr:sp macro="" textlink="">
      <xdr:nvSpPr>
        <xdr:cNvPr id="15" name="Rectangle: Rounded Corners 1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5E2A00D-AE2B-E2BF-81AD-58525DC3DAA5}"/>
            </a:ext>
          </a:extLst>
        </xdr:cNvPr>
        <xdr:cNvSpPr/>
      </xdr:nvSpPr>
      <xdr:spPr>
        <a:xfrm>
          <a:off x="10706099" y="5438774"/>
          <a:ext cx="1838325" cy="466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Dashboard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12</xdr:col>
      <xdr:colOff>514351</xdr:colOff>
      <xdr:row>28</xdr:row>
      <xdr:rowOff>85725</xdr:rowOff>
    </xdr:from>
    <xdr:to>
      <xdr:col>14</xdr:col>
      <xdr:colOff>495301</xdr:colOff>
      <xdr:row>30</xdr:row>
      <xdr:rowOff>171450</xdr:rowOff>
    </xdr:to>
    <xdr:sp macro="" textlink="">
      <xdr:nvSpPr>
        <xdr:cNvPr id="2" name="Rectangle: Rounded Corners 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12C3732-369E-4700-A63A-D7AF5458B4C4}"/>
            </a:ext>
          </a:extLst>
        </xdr:cNvPr>
        <xdr:cNvSpPr/>
      </xdr:nvSpPr>
      <xdr:spPr>
        <a:xfrm>
          <a:off x="7829551" y="5419725"/>
          <a:ext cx="1200150" cy="466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III</a:t>
          </a:r>
        </a:p>
      </xdr:txBody>
    </xdr:sp>
    <xdr:clientData/>
  </xdr:twoCellAnchor>
  <xdr:twoCellAnchor>
    <xdr:from>
      <xdr:col>15</xdr:col>
      <xdr:colOff>95250</xdr:colOff>
      <xdr:row>28</xdr:row>
      <xdr:rowOff>133350</xdr:rowOff>
    </xdr:from>
    <xdr:to>
      <xdr:col>17</xdr:col>
      <xdr:colOff>76201</xdr:colOff>
      <xdr:row>31</xdr:row>
      <xdr:rowOff>0</xdr:rowOff>
    </xdr:to>
    <xdr:sp macro="" textlink="">
      <xdr:nvSpPr>
        <xdr:cNvPr id="3" name="Rectangle: Rounded Corners 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3FB93D7-D4EB-4552-B930-2AE96F307A9A}"/>
            </a:ext>
          </a:extLst>
        </xdr:cNvPr>
        <xdr:cNvSpPr/>
      </xdr:nvSpPr>
      <xdr:spPr>
        <a:xfrm>
          <a:off x="9239250" y="5467350"/>
          <a:ext cx="1200151" cy="43815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IV</a:t>
          </a:r>
        </a:p>
      </xdr:txBody>
    </xdr:sp>
    <xdr:clientData/>
  </xdr:twoCellAnchor>
  <xdr:twoCellAnchor>
    <xdr:from>
      <xdr:col>10</xdr:col>
      <xdr:colOff>333377</xdr:colOff>
      <xdr:row>28</xdr:row>
      <xdr:rowOff>95249</xdr:rowOff>
    </xdr:from>
    <xdr:to>
      <xdr:col>12</xdr:col>
      <xdr:colOff>333377</xdr:colOff>
      <xdr:row>30</xdr:row>
      <xdr:rowOff>161924</xdr:rowOff>
    </xdr:to>
    <xdr:sp macro="" textlink="">
      <xdr:nvSpPr>
        <xdr:cNvPr id="16" name="Rectangle: Rounded Corners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A61A424-E33D-4F5F-B178-1DE9C724B4B8}"/>
            </a:ext>
          </a:extLst>
        </xdr:cNvPr>
        <xdr:cNvSpPr/>
      </xdr:nvSpPr>
      <xdr:spPr>
        <a:xfrm>
          <a:off x="6429377" y="5429249"/>
          <a:ext cx="1219200" cy="44767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</a:t>
          </a:r>
        </a:p>
      </xdr:txBody>
    </xdr:sp>
    <xdr:clientData/>
  </xdr:twoCellAnchor>
  <xdr:oneCellAnchor>
    <xdr:from>
      <xdr:col>12</xdr:col>
      <xdr:colOff>600075</xdr:colOff>
      <xdr:row>24</xdr:row>
      <xdr:rowOff>119136</xdr:rowOff>
    </xdr:from>
    <xdr:ext cx="3200400" cy="630942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50760F15-C19A-4D2B-A4B4-708125087BEF}"/>
            </a:ext>
          </a:extLst>
        </xdr:cNvPr>
        <xdr:cNvSpPr txBox="1"/>
      </xdr:nvSpPr>
      <xdr:spPr>
        <a:xfrm>
          <a:off x="7915275" y="4691136"/>
          <a:ext cx="320040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2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2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Lainnya :</a:t>
          </a:r>
          <a:endParaRPr lang="en-ID" sz="2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19050</xdr:rowOff>
    </xdr:from>
    <xdr:to>
      <xdr:col>0</xdr:col>
      <xdr:colOff>1800225</xdr:colOff>
      <xdr:row>5</xdr:row>
      <xdr:rowOff>47625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20D8CC5-CA88-4EEA-8748-40E9DB36EAA9}"/>
            </a:ext>
          </a:extLst>
        </xdr:cNvPr>
        <xdr:cNvSpPr/>
      </xdr:nvSpPr>
      <xdr:spPr>
        <a:xfrm>
          <a:off x="0" y="209550"/>
          <a:ext cx="1800225" cy="828675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1333500</xdr:colOff>
      <xdr:row>1</xdr:row>
      <xdr:rowOff>19050</xdr:rowOff>
    </xdr:from>
    <xdr:to>
      <xdr:col>0</xdr:col>
      <xdr:colOff>2181225</xdr:colOff>
      <xdr:row>5</xdr:row>
      <xdr:rowOff>47625</xdr:rowOff>
    </xdr:to>
    <xdr:sp macro="" textlink="">
      <xdr:nvSpPr>
        <xdr:cNvPr id="3" name="Flowchart: Delay 2">
          <a:extLst>
            <a:ext uri="{FF2B5EF4-FFF2-40B4-BE49-F238E27FC236}">
              <a16:creationId xmlns:a16="http://schemas.microsoft.com/office/drawing/2014/main" id="{9F8E4198-4BEC-4872-B25A-FB52A0542323}"/>
            </a:ext>
          </a:extLst>
        </xdr:cNvPr>
        <xdr:cNvSpPr/>
      </xdr:nvSpPr>
      <xdr:spPr>
        <a:xfrm>
          <a:off x="1333500" y="209550"/>
          <a:ext cx="847725" cy="828675"/>
        </a:xfrm>
        <a:prstGeom prst="flowChartDelay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0</xdr:col>
      <xdr:colOff>323851</xdr:colOff>
      <xdr:row>1</xdr:row>
      <xdr:rowOff>25481</xdr:rowOff>
    </xdr:from>
    <xdr:to>
      <xdr:col>0</xdr:col>
      <xdr:colOff>1714500</xdr:colOff>
      <xdr:row>5</xdr:row>
      <xdr:rowOff>36958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7019C0E-C050-47A3-8D1C-7E6EE1589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1" y="215981"/>
          <a:ext cx="1390649" cy="811577"/>
        </a:xfrm>
        <a:prstGeom prst="rect">
          <a:avLst/>
        </a:prstGeom>
      </xdr:spPr>
    </xdr:pic>
    <xdr:clientData/>
  </xdr:twoCellAnchor>
  <xdr:oneCellAnchor>
    <xdr:from>
      <xdr:col>0</xdr:col>
      <xdr:colOff>66675</xdr:colOff>
      <xdr:row>6</xdr:row>
      <xdr:rowOff>0</xdr:rowOff>
    </xdr:from>
    <xdr:ext cx="2609850" cy="63094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F308B54-812D-46A9-BE66-98DF47945BEF}"/>
            </a:ext>
          </a:extLst>
        </xdr:cNvPr>
        <xdr:cNvSpPr txBox="1"/>
      </xdr:nvSpPr>
      <xdr:spPr>
        <a:xfrm>
          <a:off x="66675" y="1190625"/>
          <a:ext cx="260985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LABORATORIUM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AKUNTANSI MENENGAH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38101</xdr:colOff>
      <xdr:row>8</xdr:row>
      <xdr:rowOff>196639</xdr:rowOff>
    </xdr:from>
    <xdr:ext cx="2686050" cy="36163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AA6F37B-3F69-478E-97A0-4FE4FA9E1904}"/>
            </a:ext>
          </a:extLst>
        </xdr:cNvPr>
        <xdr:cNvSpPr txBox="1"/>
      </xdr:nvSpPr>
      <xdr:spPr>
        <a:xfrm>
          <a:off x="38101" y="1787314"/>
          <a:ext cx="2686050" cy="3616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Universitas Gunadarma</a:t>
          </a:r>
        </a:p>
      </xdr:txBody>
    </xdr:sp>
    <xdr:clientData/>
  </xdr:oneCellAnchor>
  <xdr:oneCellAnchor>
    <xdr:from>
      <xdr:col>0</xdr:col>
      <xdr:colOff>285750</xdr:colOff>
      <xdr:row>11</xdr:row>
      <xdr:rowOff>4837</xdr:rowOff>
    </xdr:from>
    <xdr:ext cx="2200275" cy="630942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E5A6E1FC-8294-4328-8AF7-2055E77ECCBB}"/>
            </a:ext>
          </a:extLst>
        </xdr:cNvPr>
        <xdr:cNvSpPr txBox="1"/>
      </xdr:nvSpPr>
      <xdr:spPr>
        <a:xfrm>
          <a:off x="285750" y="2195587"/>
          <a:ext cx="2200275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Praktikum Akuntansi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Keuangan Lanjut 1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619125</xdr:colOff>
      <xdr:row>15</xdr:row>
      <xdr:rowOff>34341</xdr:rowOff>
    </xdr:from>
    <xdr:ext cx="1609725" cy="438582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6548965-9994-48A8-A612-5271AD12CFDC}"/>
            </a:ext>
          </a:extLst>
        </xdr:cNvPr>
        <xdr:cNvSpPr txBox="1"/>
      </xdr:nvSpPr>
      <xdr:spPr>
        <a:xfrm>
          <a:off x="619125" y="3025191"/>
          <a:ext cx="1609725" cy="4385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1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I </a:t>
          </a:r>
          <a:r>
            <a:rPr lang="en-ID" sz="1800" b="0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:</a:t>
          </a:r>
          <a:endParaRPr lang="en-ID" sz="1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0</xdr:col>
      <xdr:colOff>790575</xdr:colOff>
      <xdr:row>17</xdr:row>
      <xdr:rowOff>180975</xdr:rowOff>
    </xdr:from>
    <xdr:to>
      <xdr:col>0</xdr:col>
      <xdr:colOff>2009775</xdr:colOff>
      <xdr:row>19</xdr:row>
      <xdr:rowOff>161925</xdr:rowOff>
    </xdr:to>
    <xdr:sp macro="" textlink="">
      <xdr:nvSpPr>
        <xdr:cNvPr id="10" name="Rectangle: Rounded Corners 9">
          <a:extLst>
            <a:ext uri="{FF2B5EF4-FFF2-40B4-BE49-F238E27FC236}">
              <a16:creationId xmlns:a16="http://schemas.microsoft.com/office/drawing/2014/main" id="{52EE6DA2-5139-4948-A0A6-61CA754B99CD}"/>
            </a:ext>
          </a:extLst>
        </xdr:cNvPr>
        <xdr:cNvSpPr/>
      </xdr:nvSpPr>
      <xdr:spPr>
        <a:xfrm>
          <a:off x="790575" y="3571875"/>
          <a:ext cx="1219200" cy="381000"/>
        </a:xfrm>
        <a:prstGeom prst="roundRect">
          <a:avLst/>
        </a:prstGeom>
        <a:solidFill>
          <a:schemeClr val="accent4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solidFill>
                  <a:srgbClr val="7030A0"/>
                </a:solidFill>
              </a:ln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Cokas 1</a:t>
          </a:r>
          <a:endParaRPr lang="en-ID" sz="1800" b="1">
            <a:ln>
              <a:solidFill>
                <a:srgbClr val="7030A0"/>
              </a:solidFill>
            </a:ln>
            <a:solidFill>
              <a:schemeClr val="bg1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800100</xdr:colOff>
      <xdr:row>20</xdr:row>
      <xdr:rowOff>190500</xdr:rowOff>
    </xdr:from>
    <xdr:to>
      <xdr:col>0</xdr:col>
      <xdr:colOff>2019300</xdr:colOff>
      <xdr:row>22</xdr:row>
      <xdr:rowOff>171450</xdr:rowOff>
    </xdr:to>
    <xdr:sp macro="" textlink="">
      <xdr:nvSpPr>
        <xdr:cNvPr id="11" name="Rectangle: Rounded Corners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6AE30D-E3C0-4AC7-8A05-4C8AF5A11F72}"/>
            </a:ext>
          </a:extLst>
        </xdr:cNvPr>
        <xdr:cNvSpPr/>
      </xdr:nvSpPr>
      <xdr:spPr>
        <a:xfrm>
          <a:off x="800100" y="4181475"/>
          <a:ext cx="121920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Cokas 2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790575</xdr:colOff>
      <xdr:row>24</xdr:row>
      <xdr:rowOff>9525</xdr:rowOff>
    </xdr:from>
    <xdr:to>
      <xdr:col>0</xdr:col>
      <xdr:colOff>2009775</xdr:colOff>
      <xdr:row>25</xdr:row>
      <xdr:rowOff>190500</xdr:rowOff>
    </xdr:to>
    <xdr:sp macro="" textlink="">
      <xdr:nvSpPr>
        <xdr:cNvPr id="12" name="Rectangle: Rounded Corners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CC1AC3F-D734-49D0-8468-734C09C33F2A}"/>
            </a:ext>
          </a:extLst>
        </xdr:cNvPr>
        <xdr:cNvSpPr/>
      </xdr:nvSpPr>
      <xdr:spPr>
        <a:xfrm>
          <a:off x="790575" y="4800600"/>
          <a:ext cx="121920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Cokas 3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466724</xdr:colOff>
      <xdr:row>27</xdr:row>
      <xdr:rowOff>9525</xdr:rowOff>
    </xdr:from>
    <xdr:to>
      <xdr:col>0</xdr:col>
      <xdr:colOff>2305049</xdr:colOff>
      <xdr:row>28</xdr:row>
      <xdr:rowOff>190500</xdr:rowOff>
    </xdr:to>
    <xdr:sp macro="" textlink="">
      <xdr:nvSpPr>
        <xdr:cNvPr id="13" name="Rectangle: Rounded Corners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4913E5C-14FA-4AF5-AC62-2DFEDDD5E803}"/>
            </a:ext>
          </a:extLst>
        </xdr:cNvPr>
        <xdr:cNvSpPr/>
      </xdr:nvSpPr>
      <xdr:spPr>
        <a:xfrm>
          <a:off x="466724" y="5400675"/>
          <a:ext cx="1838325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Latihan Soal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447675</xdr:colOff>
      <xdr:row>44</xdr:row>
      <xdr:rowOff>95250</xdr:rowOff>
    </xdr:from>
    <xdr:to>
      <xdr:col>0</xdr:col>
      <xdr:colOff>2286000</xdr:colOff>
      <xdr:row>46</xdr:row>
      <xdr:rowOff>95250</xdr:rowOff>
    </xdr:to>
    <xdr:sp macro="" textlink="">
      <xdr:nvSpPr>
        <xdr:cNvPr id="14" name="Rectangle: Rounded Corners 1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D571D36-21B3-4592-9B68-53EA2D4D71B0}"/>
            </a:ext>
          </a:extLst>
        </xdr:cNvPr>
        <xdr:cNvSpPr/>
      </xdr:nvSpPr>
      <xdr:spPr>
        <a:xfrm>
          <a:off x="447675" y="8886825"/>
          <a:ext cx="1838325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Dashboard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781050</xdr:colOff>
      <xdr:row>35</xdr:row>
      <xdr:rowOff>180975</xdr:rowOff>
    </xdr:from>
    <xdr:to>
      <xdr:col>0</xdr:col>
      <xdr:colOff>1981200</xdr:colOff>
      <xdr:row>38</xdr:row>
      <xdr:rowOff>47625</xdr:rowOff>
    </xdr:to>
    <xdr:sp macro="" textlink="">
      <xdr:nvSpPr>
        <xdr:cNvPr id="15" name="Rectangle: Rounded Corners 1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2968288-DB2D-414E-A03D-2D639B90B61C}"/>
            </a:ext>
          </a:extLst>
        </xdr:cNvPr>
        <xdr:cNvSpPr/>
      </xdr:nvSpPr>
      <xdr:spPr>
        <a:xfrm>
          <a:off x="781050" y="7172325"/>
          <a:ext cx="1200150" cy="466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6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6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III</a:t>
          </a:r>
        </a:p>
      </xdr:txBody>
    </xdr:sp>
    <xdr:clientData/>
  </xdr:twoCellAnchor>
  <xdr:twoCellAnchor>
    <xdr:from>
      <xdr:col>0</xdr:col>
      <xdr:colOff>771524</xdr:colOff>
      <xdr:row>38</xdr:row>
      <xdr:rowOff>152400</xdr:rowOff>
    </xdr:from>
    <xdr:to>
      <xdr:col>0</xdr:col>
      <xdr:colOff>1971675</xdr:colOff>
      <xdr:row>40</xdr:row>
      <xdr:rowOff>190500</xdr:rowOff>
    </xdr:to>
    <xdr:sp macro="" textlink="">
      <xdr:nvSpPr>
        <xdr:cNvPr id="16" name="Rectangle: Rounded Corners 1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CB0E71C-56BC-4710-BCA2-A2AE1EFCEE84}"/>
            </a:ext>
          </a:extLst>
        </xdr:cNvPr>
        <xdr:cNvSpPr/>
      </xdr:nvSpPr>
      <xdr:spPr>
        <a:xfrm>
          <a:off x="771524" y="7743825"/>
          <a:ext cx="1200151" cy="43815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6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6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IV</a:t>
          </a:r>
        </a:p>
      </xdr:txBody>
    </xdr:sp>
    <xdr:clientData/>
  </xdr:twoCellAnchor>
  <xdr:twoCellAnchor>
    <xdr:from>
      <xdr:col>0</xdr:col>
      <xdr:colOff>790576</xdr:colOff>
      <xdr:row>33</xdr:row>
      <xdr:rowOff>38099</xdr:rowOff>
    </xdr:from>
    <xdr:to>
      <xdr:col>0</xdr:col>
      <xdr:colOff>2009776</xdr:colOff>
      <xdr:row>35</xdr:row>
      <xdr:rowOff>85724</xdr:rowOff>
    </xdr:to>
    <xdr:sp macro="" textlink="">
      <xdr:nvSpPr>
        <xdr:cNvPr id="17" name="Rectangle: Rounded Corners 1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158F0A03-E39E-45BC-8879-68549DD70271}"/>
            </a:ext>
          </a:extLst>
        </xdr:cNvPr>
        <xdr:cNvSpPr/>
      </xdr:nvSpPr>
      <xdr:spPr>
        <a:xfrm>
          <a:off x="790576" y="6629399"/>
          <a:ext cx="1219200" cy="44767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56029</xdr:rowOff>
    </xdr:from>
    <xdr:to>
      <xdr:col>0</xdr:col>
      <xdr:colOff>1800225</xdr:colOff>
      <xdr:row>5</xdr:row>
      <xdr:rowOff>77880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BCA329B-33E5-4FDA-9AE5-FCB3547B19A7}"/>
            </a:ext>
          </a:extLst>
        </xdr:cNvPr>
        <xdr:cNvSpPr/>
      </xdr:nvSpPr>
      <xdr:spPr>
        <a:xfrm>
          <a:off x="0" y="246529"/>
          <a:ext cx="1800225" cy="828675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1333500</xdr:colOff>
      <xdr:row>1</xdr:row>
      <xdr:rowOff>56029</xdr:rowOff>
    </xdr:from>
    <xdr:to>
      <xdr:col>0</xdr:col>
      <xdr:colOff>2181225</xdr:colOff>
      <xdr:row>5</xdr:row>
      <xdr:rowOff>77880</xdr:rowOff>
    </xdr:to>
    <xdr:sp macro="" textlink="">
      <xdr:nvSpPr>
        <xdr:cNvPr id="3" name="Flowchart: Delay 2">
          <a:extLst>
            <a:ext uri="{FF2B5EF4-FFF2-40B4-BE49-F238E27FC236}">
              <a16:creationId xmlns:a16="http://schemas.microsoft.com/office/drawing/2014/main" id="{A61721ED-479E-4CCA-B807-9ACB9B1C7E37}"/>
            </a:ext>
          </a:extLst>
        </xdr:cNvPr>
        <xdr:cNvSpPr/>
      </xdr:nvSpPr>
      <xdr:spPr>
        <a:xfrm>
          <a:off x="1333500" y="246529"/>
          <a:ext cx="847725" cy="828675"/>
        </a:xfrm>
        <a:prstGeom prst="flowChartDelay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0</xdr:col>
      <xdr:colOff>323851</xdr:colOff>
      <xdr:row>1</xdr:row>
      <xdr:rowOff>62460</xdr:rowOff>
    </xdr:from>
    <xdr:to>
      <xdr:col>0</xdr:col>
      <xdr:colOff>1714500</xdr:colOff>
      <xdr:row>5</xdr:row>
      <xdr:rowOff>67213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68E24DF-7B3D-432C-834E-4A687BAF4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1" y="252960"/>
          <a:ext cx="1390649" cy="811577"/>
        </a:xfrm>
        <a:prstGeom prst="rect">
          <a:avLst/>
        </a:prstGeom>
      </xdr:spPr>
    </xdr:pic>
    <xdr:clientData/>
  </xdr:twoCellAnchor>
  <xdr:oneCellAnchor>
    <xdr:from>
      <xdr:col>0</xdr:col>
      <xdr:colOff>66675</xdr:colOff>
      <xdr:row>6</xdr:row>
      <xdr:rowOff>28575</xdr:rowOff>
    </xdr:from>
    <xdr:ext cx="2609850" cy="63094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A8C14E5-3A4A-4324-8EED-E5979534EC71}"/>
            </a:ext>
          </a:extLst>
        </xdr:cNvPr>
        <xdr:cNvSpPr txBox="1"/>
      </xdr:nvSpPr>
      <xdr:spPr>
        <a:xfrm>
          <a:off x="66675" y="1227604"/>
          <a:ext cx="260985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LABORATORIUM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AKUNTANSI MENENGAH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38101</xdr:colOff>
      <xdr:row>9</xdr:row>
      <xdr:rowOff>20146</xdr:rowOff>
    </xdr:from>
    <xdr:ext cx="2686050" cy="36163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9E37F55-41BA-49EA-B94D-3A51EAA6A504}"/>
            </a:ext>
          </a:extLst>
        </xdr:cNvPr>
        <xdr:cNvSpPr txBox="1"/>
      </xdr:nvSpPr>
      <xdr:spPr>
        <a:xfrm>
          <a:off x="38101" y="1824293"/>
          <a:ext cx="2686050" cy="3616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Universitas Gunadarma</a:t>
          </a:r>
        </a:p>
      </xdr:txBody>
    </xdr:sp>
    <xdr:clientData/>
  </xdr:oneCellAnchor>
  <xdr:oneCellAnchor>
    <xdr:from>
      <xdr:col>0</xdr:col>
      <xdr:colOff>285750</xdr:colOff>
      <xdr:row>11</xdr:row>
      <xdr:rowOff>25007</xdr:rowOff>
    </xdr:from>
    <xdr:ext cx="2200275" cy="630942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C827CB1-D6CC-431D-A564-EFEDF14D8BE6}"/>
            </a:ext>
          </a:extLst>
        </xdr:cNvPr>
        <xdr:cNvSpPr txBox="1"/>
      </xdr:nvSpPr>
      <xdr:spPr>
        <a:xfrm>
          <a:off x="285750" y="2232566"/>
          <a:ext cx="2200275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Praktikum Akuntansi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Keuangan Lanjut 1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619125</xdr:colOff>
      <xdr:row>15</xdr:row>
      <xdr:rowOff>47788</xdr:rowOff>
    </xdr:from>
    <xdr:ext cx="1609725" cy="438582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4B3E4CA-EB09-4BE6-A5C3-BEAB7A53842B}"/>
            </a:ext>
          </a:extLst>
        </xdr:cNvPr>
        <xdr:cNvSpPr txBox="1"/>
      </xdr:nvSpPr>
      <xdr:spPr>
        <a:xfrm>
          <a:off x="619125" y="3062170"/>
          <a:ext cx="1609725" cy="4385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1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I </a:t>
          </a:r>
          <a:r>
            <a:rPr lang="en-ID" sz="1800" b="0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:</a:t>
          </a:r>
          <a:endParaRPr lang="en-ID" sz="1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0</xdr:col>
      <xdr:colOff>790575</xdr:colOff>
      <xdr:row>17</xdr:row>
      <xdr:rowOff>191060</xdr:rowOff>
    </xdr:from>
    <xdr:to>
      <xdr:col>0</xdr:col>
      <xdr:colOff>2009775</xdr:colOff>
      <xdr:row>19</xdr:row>
      <xdr:rowOff>168648</xdr:rowOff>
    </xdr:to>
    <xdr:sp macro="" textlink="">
      <xdr:nvSpPr>
        <xdr:cNvPr id="9" name="Rectangle: Rounded Corner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B10B47-391C-4847-A9B2-AD86E33906C0}"/>
            </a:ext>
          </a:extLst>
        </xdr:cNvPr>
        <xdr:cNvSpPr/>
      </xdr:nvSpPr>
      <xdr:spPr>
        <a:xfrm>
          <a:off x="790575" y="3608854"/>
          <a:ext cx="1219200" cy="38100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noFill/>
              </a:ln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Cokas 1</a:t>
          </a:r>
          <a:endParaRPr lang="en-ID" sz="1800" b="1">
            <a:ln>
              <a:noFill/>
            </a:ln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800100</xdr:colOff>
      <xdr:row>20</xdr:row>
      <xdr:rowOff>195542</xdr:rowOff>
    </xdr:from>
    <xdr:to>
      <xdr:col>0</xdr:col>
      <xdr:colOff>2019300</xdr:colOff>
      <xdr:row>22</xdr:row>
      <xdr:rowOff>173130</xdr:rowOff>
    </xdr:to>
    <xdr:sp macro="" textlink="">
      <xdr:nvSpPr>
        <xdr:cNvPr id="10" name="Rectangle: Rounded Corners 9">
          <a:extLst>
            <a:ext uri="{FF2B5EF4-FFF2-40B4-BE49-F238E27FC236}">
              <a16:creationId xmlns:a16="http://schemas.microsoft.com/office/drawing/2014/main" id="{6EBA249C-2ED0-43B0-ABFA-591092D93C1A}"/>
            </a:ext>
          </a:extLst>
        </xdr:cNvPr>
        <xdr:cNvSpPr/>
      </xdr:nvSpPr>
      <xdr:spPr>
        <a:xfrm>
          <a:off x="800100" y="4218454"/>
          <a:ext cx="1219200" cy="381000"/>
        </a:xfrm>
        <a:prstGeom prst="roundRect">
          <a:avLst/>
        </a:prstGeom>
        <a:solidFill>
          <a:schemeClr val="accent4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solidFill>
                  <a:srgbClr val="7030A0"/>
                </a:solidFill>
              </a:ln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Cokas 2</a:t>
          </a:r>
          <a:endParaRPr lang="en-ID" sz="1800" b="1">
            <a:ln>
              <a:solidFill>
                <a:srgbClr val="7030A0"/>
              </a:solidFill>
            </a:ln>
            <a:solidFill>
              <a:schemeClr val="bg1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790575</xdr:colOff>
      <xdr:row>24</xdr:row>
      <xdr:rowOff>7844</xdr:rowOff>
    </xdr:from>
    <xdr:to>
      <xdr:col>0</xdr:col>
      <xdr:colOff>2009775</xdr:colOff>
      <xdr:row>25</xdr:row>
      <xdr:rowOff>187138</xdr:rowOff>
    </xdr:to>
    <xdr:sp macro="" textlink="">
      <xdr:nvSpPr>
        <xdr:cNvPr id="11" name="Rectangle: Rounded Corner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6BE9608-3B4F-47FA-9D2D-7EE660C70D56}"/>
            </a:ext>
          </a:extLst>
        </xdr:cNvPr>
        <xdr:cNvSpPr/>
      </xdr:nvSpPr>
      <xdr:spPr>
        <a:xfrm>
          <a:off x="790575" y="4837579"/>
          <a:ext cx="121920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Cokas 3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466724</xdr:colOff>
      <xdr:row>27</xdr:row>
      <xdr:rowOff>2801</xdr:rowOff>
    </xdr:from>
    <xdr:to>
      <xdr:col>0</xdr:col>
      <xdr:colOff>2305049</xdr:colOff>
      <xdr:row>28</xdr:row>
      <xdr:rowOff>182095</xdr:rowOff>
    </xdr:to>
    <xdr:sp macro="" textlink="">
      <xdr:nvSpPr>
        <xdr:cNvPr id="12" name="Rectangle: Rounded Corners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39D4EB-6344-4D9A-A133-91D4B4EA4414}"/>
            </a:ext>
          </a:extLst>
        </xdr:cNvPr>
        <xdr:cNvSpPr/>
      </xdr:nvSpPr>
      <xdr:spPr>
        <a:xfrm>
          <a:off x="466724" y="5437654"/>
          <a:ext cx="1838325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Latihan Soal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733425</xdr:colOff>
      <xdr:row>34</xdr:row>
      <xdr:rowOff>47626</xdr:rowOff>
    </xdr:from>
    <xdr:to>
      <xdr:col>0</xdr:col>
      <xdr:colOff>1933575</xdr:colOff>
      <xdr:row>36</xdr:row>
      <xdr:rowOff>114301</xdr:rowOff>
    </xdr:to>
    <xdr:sp macro="" textlink="">
      <xdr:nvSpPr>
        <xdr:cNvPr id="18" name="Rectangle: Rounded Corners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4B31826-B600-4779-A136-7351808EEFCD}"/>
            </a:ext>
          </a:extLst>
        </xdr:cNvPr>
        <xdr:cNvSpPr/>
      </xdr:nvSpPr>
      <xdr:spPr>
        <a:xfrm>
          <a:off x="733425" y="6838951"/>
          <a:ext cx="1200150" cy="466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6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6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III</a:t>
          </a:r>
        </a:p>
      </xdr:txBody>
    </xdr:sp>
    <xdr:clientData/>
  </xdr:twoCellAnchor>
  <xdr:twoCellAnchor>
    <xdr:from>
      <xdr:col>0</xdr:col>
      <xdr:colOff>723899</xdr:colOff>
      <xdr:row>37</xdr:row>
      <xdr:rowOff>19051</xdr:rowOff>
    </xdr:from>
    <xdr:to>
      <xdr:col>0</xdr:col>
      <xdr:colOff>1924050</xdr:colOff>
      <xdr:row>39</xdr:row>
      <xdr:rowOff>57151</xdr:rowOff>
    </xdr:to>
    <xdr:sp macro="" textlink="">
      <xdr:nvSpPr>
        <xdr:cNvPr id="19" name="Rectangle: Rounded Corners 1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25A93FF-D276-4B22-A441-D356D01E7998}"/>
            </a:ext>
          </a:extLst>
        </xdr:cNvPr>
        <xdr:cNvSpPr/>
      </xdr:nvSpPr>
      <xdr:spPr>
        <a:xfrm>
          <a:off x="723899" y="7410451"/>
          <a:ext cx="1200151" cy="43815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6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6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IV</a:t>
          </a:r>
        </a:p>
      </xdr:txBody>
    </xdr:sp>
    <xdr:clientData/>
  </xdr:twoCellAnchor>
  <xdr:twoCellAnchor>
    <xdr:from>
      <xdr:col>0</xdr:col>
      <xdr:colOff>742951</xdr:colOff>
      <xdr:row>31</xdr:row>
      <xdr:rowOff>104775</xdr:rowOff>
    </xdr:from>
    <xdr:to>
      <xdr:col>0</xdr:col>
      <xdr:colOff>1962151</xdr:colOff>
      <xdr:row>33</xdr:row>
      <xdr:rowOff>152400</xdr:rowOff>
    </xdr:to>
    <xdr:sp macro="" textlink="">
      <xdr:nvSpPr>
        <xdr:cNvPr id="20" name="Rectangle: Rounded Corners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0476545-5B43-4C2C-B1A9-D52B94D00D45}"/>
            </a:ext>
          </a:extLst>
        </xdr:cNvPr>
        <xdr:cNvSpPr/>
      </xdr:nvSpPr>
      <xdr:spPr>
        <a:xfrm>
          <a:off x="742951" y="6296025"/>
          <a:ext cx="1219200" cy="44767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</a:t>
          </a:r>
        </a:p>
      </xdr:txBody>
    </xdr:sp>
    <xdr:clientData/>
  </xdr:twoCellAnchor>
  <xdr:twoCellAnchor>
    <xdr:from>
      <xdr:col>0</xdr:col>
      <xdr:colOff>390525</xdr:colOff>
      <xdr:row>42</xdr:row>
      <xdr:rowOff>180975</xdr:rowOff>
    </xdr:from>
    <xdr:to>
      <xdr:col>0</xdr:col>
      <xdr:colOff>2228850</xdr:colOff>
      <xdr:row>44</xdr:row>
      <xdr:rowOff>161925</xdr:rowOff>
    </xdr:to>
    <xdr:sp macro="" textlink="">
      <xdr:nvSpPr>
        <xdr:cNvPr id="21" name="Rectangle: Rounded Corners 2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23AC42B-29F1-4BDF-B9B6-46631CC24E1F}"/>
            </a:ext>
          </a:extLst>
        </xdr:cNvPr>
        <xdr:cNvSpPr/>
      </xdr:nvSpPr>
      <xdr:spPr>
        <a:xfrm>
          <a:off x="390525" y="8572500"/>
          <a:ext cx="1838325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Dashboard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1800225</xdr:colOff>
      <xdr:row>5</xdr:row>
      <xdr:rowOff>21851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962F52D8-BE39-499D-897C-DF8C4E93C5DE}"/>
            </a:ext>
          </a:extLst>
        </xdr:cNvPr>
        <xdr:cNvSpPr/>
      </xdr:nvSpPr>
      <xdr:spPr>
        <a:xfrm>
          <a:off x="0" y="190500"/>
          <a:ext cx="1800225" cy="821951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1333500</xdr:colOff>
      <xdr:row>1</xdr:row>
      <xdr:rowOff>0</xdr:rowOff>
    </xdr:from>
    <xdr:to>
      <xdr:col>0</xdr:col>
      <xdr:colOff>2181225</xdr:colOff>
      <xdr:row>5</xdr:row>
      <xdr:rowOff>21851</xdr:rowOff>
    </xdr:to>
    <xdr:sp macro="" textlink="">
      <xdr:nvSpPr>
        <xdr:cNvPr id="15" name="Flowchart: Delay 14">
          <a:extLst>
            <a:ext uri="{FF2B5EF4-FFF2-40B4-BE49-F238E27FC236}">
              <a16:creationId xmlns:a16="http://schemas.microsoft.com/office/drawing/2014/main" id="{A7CE9F90-09BC-457A-9747-16BB94B37A36}"/>
            </a:ext>
          </a:extLst>
        </xdr:cNvPr>
        <xdr:cNvSpPr/>
      </xdr:nvSpPr>
      <xdr:spPr>
        <a:xfrm>
          <a:off x="1333500" y="190500"/>
          <a:ext cx="847725" cy="821951"/>
        </a:xfrm>
        <a:prstGeom prst="flowChartDelay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0</xdr:col>
      <xdr:colOff>323851</xdr:colOff>
      <xdr:row>1</xdr:row>
      <xdr:rowOff>6431</xdr:rowOff>
    </xdr:from>
    <xdr:to>
      <xdr:col>0</xdr:col>
      <xdr:colOff>1714500</xdr:colOff>
      <xdr:row>5</xdr:row>
      <xdr:rowOff>11184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32D926BE-172C-4BF1-9A8A-C6CC570B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1" y="196931"/>
          <a:ext cx="1390649" cy="804853"/>
        </a:xfrm>
        <a:prstGeom prst="rect">
          <a:avLst/>
        </a:prstGeom>
      </xdr:spPr>
    </xdr:pic>
    <xdr:clientData/>
  </xdr:twoCellAnchor>
  <xdr:oneCellAnchor>
    <xdr:from>
      <xdr:col>0</xdr:col>
      <xdr:colOff>66675</xdr:colOff>
      <xdr:row>5</xdr:row>
      <xdr:rowOff>172571</xdr:rowOff>
    </xdr:from>
    <xdr:ext cx="2609850" cy="630942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35E038DA-10F2-444F-BAED-7B5545702B9C}"/>
            </a:ext>
          </a:extLst>
        </xdr:cNvPr>
        <xdr:cNvSpPr txBox="1"/>
      </xdr:nvSpPr>
      <xdr:spPr>
        <a:xfrm>
          <a:off x="66675" y="1163171"/>
          <a:ext cx="260985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LABORATORIUM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AKUNTANSI MENENGAH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38101</xdr:colOff>
      <xdr:row>8</xdr:row>
      <xdr:rowOff>164142</xdr:rowOff>
    </xdr:from>
    <xdr:ext cx="2686050" cy="36163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233D7200-A527-4D20-88D8-281A869CDE05}"/>
            </a:ext>
          </a:extLst>
        </xdr:cNvPr>
        <xdr:cNvSpPr txBox="1"/>
      </xdr:nvSpPr>
      <xdr:spPr>
        <a:xfrm>
          <a:off x="38101" y="1754817"/>
          <a:ext cx="2686050" cy="3616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Universitas Gunadarma</a:t>
          </a:r>
        </a:p>
      </xdr:txBody>
    </xdr:sp>
    <xdr:clientData/>
  </xdr:oneCellAnchor>
  <xdr:oneCellAnchor>
    <xdr:from>
      <xdr:col>0</xdr:col>
      <xdr:colOff>285750</xdr:colOff>
      <xdr:row>10</xdr:row>
      <xdr:rowOff>169003</xdr:rowOff>
    </xdr:from>
    <xdr:ext cx="2200275" cy="630942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C4BD17C6-CE05-43E9-B4F3-CF3CF1A34975}"/>
            </a:ext>
          </a:extLst>
        </xdr:cNvPr>
        <xdr:cNvSpPr txBox="1"/>
      </xdr:nvSpPr>
      <xdr:spPr>
        <a:xfrm>
          <a:off x="285750" y="2159728"/>
          <a:ext cx="2200275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Praktikum Akuntansi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Keuangan Lanjut 1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619125</xdr:colOff>
      <xdr:row>14</xdr:row>
      <xdr:rowOff>191784</xdr:rowOff>
    </xdr:from>
    <xdr:ext cx="1609725" cy="438582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9EC60F31-59E3-4AE1-A69C-E644B8BF54E4}"/>
            </a:ext>
          </a:extLst>
        </xdr:cNvPr>
        <xdr:cNvSpPr txBox="1"/>
      </xdr:nvSpPr>
      <xdr:spPr>
        <a:xfrm>
          <a:off x="619125" y="2982609"/>
          <a:ext cx="1609725" cy="4385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1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I </a:t>
          </a:r>
          <a:r>
            <a:rPr lang="en-ID" sz="1800" b="0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:</a:t>
          </a:r>
          <a:endParaRPr lang="en-ID" sz="1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0</xdr:col>
      <xdr:colOff>790575</xdr:colOff>
      <xdr:row>17</xdr:row>
      <xdr:rowOff>135031</xdr:rowOff>
    </xdr:from>
    <xdr:to>
      <xdr:col>0</xdr:col>
      <xdr:colOff>2009775</xdr:colOff>
      <xdr:row>19</xdr:row>
      <xdr:rowOff>112619</xdr:rowOff>
    </xdr:to>
    <xdr:sp macro="" textlink="">
      <xdr:nvSpPr>
        <xdr:cNvPr id="21" name="Rectangle: Rounded Corners 2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8515FB-5B6C-4FA7-94C4-B86CBF6A2B50}"/>
            </a:ext>
          </a:extLst>
        </xdr:cNvPr>
        <xdr:cNvSpPr/>
      </xdr:nvSpPr>
      <xdr:spPr>
        <a:xfrm>
          <a:off x="790575" y="3525931"/>
          <a:ext cx="1219200" cy="377638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noFill/>
              </a:ln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Cokas 1</a:t>
          </a:r>
          <a:endParaRPr lang="en-ID" sz="1800" b="1">
            <a:ln>
              <a:noFill/>
            </a:ln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800100</xdr:colOff>
      <xdr:row>20</xdr:row>
      <xdr:rowOff>139513</xdr:rowOff>
    </xdr:from>
    <xdr:to>
      <xdr:col>0</xdr:col>
      <xdr:colOff>2019300</xdr:colOff>
      <xdr:row>22</xdr:row>
      <xdr:rowOff>117101</xdr:rowOff>
    </xdr:to>
    <xdr:sp macro="" textlink="">
      <xdr:nvSpPr>
        <xdr:cNvPr id="22" name="Rectangle: Rounded Corners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324330D-0895-4F9E-8329-9FD48FB26089}"/>
            </a:ext>
          </a:extLst>
        </xdr:cNvPr>
        <xdr:cNvSpPr/>
      </xdr:nvSpPr>
      <xdr:spPr>
        <a:xfrm>
          <a:off x="800100" y="4130488"/>
          <a:ext cx="1219200" cy="377638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noFill/>
              </a:ln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Cokas 2</a:t>
          </a:r>
          <a:endParaRPr lang="en-ID" sz="1800" b="1">
            <a:ln>
              <a:noFill/>
            </a:ln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790575</xdr:colOff>
      <xdr:row>23</xdr:row>
      <xdr:rowOff>151840</xdr:rowOff>
    </xdr:from>
    <xdr:to>
      <xdr:col>0</xdr:col>
      <xdr:colOff>2009775</xdr:colOff>
      <xdr:row>25</xdr:row>
      <xdr:rowOff>131109</xdr:rowOff>
    </xdr:to>
    <xdr:sp macro="" textlink="">
      <xdr:nvSpPr>
        <xdr:cNvPr id="23" name="Rectangle: Rounded Corners 22">
          <a:extLst>
            <a:ext uri="{FF2B5EF4-FFF2-40B4-BE49-F238E27FC236}">
              <a16:creationId xmlns:a16="http://schemas.microsoft.com/office/drawing/2014/main" id="{0D4D3351-0D09-4C1A-9ACA-B3ACDB942B0D}"/>
            </a:ext>
          </a:extLst>
        </xdr:cNvPr>
        <xdr:cNvSpPr/>
      </xdr:nvSpPr>
      <xdr:spPr>
        <a:xfrm>
          <a:off x="790575" y="4742890"/>
          <a:ext cx="1219200" cy="379319"/>
        </a:xfrm>
        <a:prstGeom prst="roundRect">
          <a:avLst/>
        </a:prstGeom>
        <a:solidFill>
          <a:schemeClr val="accent4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solidFill>
                  <a:srgbClr val="7030A0"/>
                </a:solidFill>
              </a:ln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Cokas 3</a:t>
          </a:r>
          <a:endParaRPr lang="en-ID" sz="1800" b="1">
            <a:ln>
              <a:solidFill>
                <a:srgbClr val="7030A0"/>
              </a:solidFill>
            </a:ln>
            <a:solidFill>
              <a:schemeClr val="bg1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466724</xdr:colOff>
      <xdr:row>26</xdr:row>
      <xdr:rowOff>146797</xdr:rowOff>
    </xdr:from>
    <xdr:to>
      <xdr:col>0</xdr:col>
      <xdr:colOff>2305049</xdr:colOff>
      <xdr:row>28</xdr:row>
      <xdr:rowOff>126066</xdr:rowOff>
    </xdr:to>
    <xdr:sp macro="" textlink="">
      <xdr:nvSpPr>
        <xdr:cNvPr id="24" name="Rectangle: Rounded Corners 2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386E364-6B1C-447C-928D-B16AA155C21F}"/>
            </a:ext>
          </a:extLst>
        </xdr:cNvPr>
        <xdr:cNvSpPr/>
      </xdr:nvSpPr>
      <xdr:spPr>
        <a:xfrm>
          <a:off x="466724" y="5337922"/>
          <a:ext cx="1838325" cy="379319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Latihan Soal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781050</xdr:colOff>
      <xdr:row>33</xdr:row>
      <xdr:rowOff>123826</xdr:rowOff>
    </xdr:from>
    <xdr:to>
      <xdr:col>0</xdr:col>
      <xdr:colOff>1981200</xdr:colOff>
      <xdr:row>35</xdr:row>
      <xdr:rowOff>190501</xdr:rowOff>
    </xdr:to>
    <xdr:sp macro="" textlink="">
      <xdr:nvSpPr>
        <xdr:cNvPr id="6" name="Rectangle: Rounded Corner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CCE2DF5-6F49-4767-990A-921768E2D3AF}"/>
            </a:ext>
          </a:extLst>
        </xdr:cNvPr>
        <xdr:cNvSpPr/>
      </xdr:nvSpPr>
      <xdr:spPr>
        <a:xfrm>
          <a:off x="781050" y="6715126"/>
          <a:ext cx="1200150" cy="466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6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6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III</a:t>
          </a:r>
        </a:p>
      </xdr:txBody>
    </xdr:sp>
    <xdr:clientData/>
  </xdr:twoCellAnchor>
  <xdr:twoCellAnchor>
    <xdr:from>
      <xdr:col>0</xdr:col>
      <xdr:colOff>771524</xdr:colOff>
      <xdr:row>36</xdr:row>
      <xdr:rowOff>95251</xdr:rowOff>
    </xdr:from>
    <xdr:to>
      <xdr:col>0</xdr:col>
      <xdr:colOff>1971675</xdr:colOff>
      <xdr:row>38</xdr:row>
      <xdr:rowOff>133351</xdr:rowOff>
    </xdr:to>
    <xdr:sp macro="" textlink="">
      <xdr:nvSpPr>
        <xdr:cNvPr id="7" name="Rectangle: Rounded Corner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C03F6A6-60D4-4012-A05F-4A66795BDEDD}"/>
            </a:ext>
          </a:extLst>
        </xdr:cNvPr>
        <xdr:cNvSpPr/>
      </xdr:nvSpPr>
      <xdr:spPr>
        <a:xfrm>
          <a:off x="771524" y="7286626"/>
          <a:ext cx="1200151" cy="43815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6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6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IV</a:t>
          </a:r>
        </a:p>
      </xdr:txBody>
    </xdr:sp>
    <xdr:clientData/>
  </xdr:twoCellAnchor>
  <xdr:twoCellAnchor>
    <xdr:from>
      <xdr:col>0</xdr:col>
      <xdr:colOff>790576</xdr:colOff>
      <xdr:row>30</xdr:row>
      <xdr:rowOff>180975</xdr:rowOff>
    </xdr:from>
    <xdr:to>
      <xdr:col>0</xdr:col>
      <xdr:colOff>2009776</xdr:colOff>
      <xdr:row>33</xdr:row>
      <xdr:rowOff>28575</xdr:rowOff>
    </xdr:to>
    <xdr:sp macro="" textlink="">
      <xdr:nvSpPr>
        <xdr:cNvPr id="8" name="Rectangle: Rounded Corners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E984F0A-F1E3-436B-A15D-7897B5B5A4B5}"/>
            </a:ext>
          </a:extLst>
        </xdr:cNvPr>
        <xdr:cNvSpPr/>
      </xdr:nvSpPr>
      <xdr:spPr>
        <a:xfrm>
          <a:off x="790576" y="6172200"/>
          <a:ext cx="1219200" cy="44767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</a:t>
          </a:r>
        </a:p>
      </xdr:txBody>
    </xdr:sp>
    <xdr:clientData/>
  </xdr:twoCellAnchor>
  <xdr:twoCellAnchor>
    <xdr:from>
      <xdr:col>0</xdr:col>
      <xdr:colOff>457200</xdr:colOff>
      <xdr:row>42</xdr:row>
      <xdr:rowOff>0</xdr:rowOff>
    </xdr:from>
    <xdr:to>
      <xdr:col>0</xdr:col>
      <xdr:colOff>2295525</xdr:colOff>
      <xdr:row>43</xdr:row>
      <xdr:rowOff>180975</xdr:rowOff>
    </xdr:to>
    <xdr:sp macro="" textlink="">
      <xdr:nvSpPr>
        <xdr:cNvPr id="9" name="Rectangle: Rounded Corners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B9C9A147-DC41-4271-82BD-A0861EE724EB}"/>
            </a:ext>
          </a:extLst>
        </xdr:cNvPr>
        <xdr:cNvSpPr/>
      </xdr:nvSpPr>
      <xdr:spPr>
        <a:xfrm>
          <a:off x="457200" y="8391525"/>
          <a:ext cx="1838325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Dashboard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1800225</xdr:colOff>
      <xdr:row>5</xdr:row>
      <xdr:rowOff>21851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C0C1B1C9-3175-472C-93A7-520A68C8AC1A}"/>
            </a:ext>
          </a:extLst>
        </xdr:cNvPr>
        <xdr:cNvSpPr/>
      </xdr:nvSpPr>
      <xdr:spPr>
        <a:xfrm>
          <a:off x="0" y="190500"/>
          <a:ext cx="1800225" cy="821951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1333500</xdr:colOff>
      <xdr:row>1</xdr:row>
      <xdr:rowOff>0</xdr:rowOff>
    </xdr:from>
    <xdr:to>
      <xdr:col>0</xdr:col>
      <xdr:colOff>2181225</xdr:colOff>
      <xdr:row>5</xdr:row>
      <xdr:rowOff>21851</xdr:rowOff>
    </xdr:to>
    <xdr:sp macro="" textlink="">
      <xdr:nvSpPr>
        <xdr:cNvPr id="5" name="Flowchart: Delay 4">
          <a:extLst>
            <a:ext uri="{FF2B5EF4-FFF2-40B4-BE49-F238E27FC236}">
              <a16:creationId xmlns:a16="http://schemas.microsoft.com/office/drawing/2014/main" id="{447D5843-3D4D-42A0-867C-0A5F327CF882}"/>
            </a:ext>
          </a:extLst>
        </xdr:cNvPr>
        <xdr:cNvSpPr/>
      </xdr:nvSpPr>
      <xdr:spPr>
        <a:xfrm>
          <a:off x="1333500" y="190500"/>
          <a:ext cx="847725" cy="821951"/>
        </a:xfrm>
        <a:prstGeom prst="flowChartDelay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0</xdr:col>
      <xdr:colOff>323851</xdr:colOff>
      <xdr:row>1</xdr:row>
      <xdr:rowOff>6431</xdr:rowOff>
    </xdr:from>
    <xdr:to>
      <xdr:col>0</xdr:col>
      <xdr:colOff>1714500</xdr:colOff>
      <xdr:row>5</xdr:row>
      <xdr:rowOff>11184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7833C81-E4CF-479B-B2AE-ED35D2E20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1" y="196931"/>
          <a:ext cx="1390649" cy="804853"/>
        </a:xfrm>
        <a:prstGeom prst="rect">
          <a:avLst/>
        </a:prstGeom>
      </xdr:spPr>
    </xdr:pic>
    <xdr:clientData/>
  </xdr:twoCellAnchor>
  <xdr:oneCellAnchor>
    <xdr:from>
      <xdr:col>0</xdr:col>
      <xdr:colOff>66675</xdr:colOff>
      <xdr:row>5</xdr:row>
      <xdr:rowOff>172571</xdr:rowOff>
    </xdr:from>
    <xdr:ext cx="2609850" cy="630942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731A72A-8D61-49F0-B908-CE063B3A1561}"/>
            </a:ext>
          </a:extLst>
        </xdr:cNvPr>
        <xdr:cNvSpPr txBox="1"/>
      </xdr:nvSpPr>
      <xdr:spPr>
        <a:xfrm>
          <a:off x="66675" y="1163171"/>
          <a:ext cx="260985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LABORATORIUM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AKUNTANSI MENENGAH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38101</xdr:colOff>
      <xdr:row>8</xdr:row>
      <xdr:rowOff>164142</xdr:rowOff>
    </xdr:from>
    <xdr:ext cx="2686050" cy="36163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1069BE0-8B65-4B2C-AA67-F4E4ACBFCC14}"/>
            </a:ext>
          </a:extLst>
        </xdr:cNvPr>
        <xdr:cNvSpPr txBox="1"/>
      </xdr:nvSpPr>
      <xdr:spPr>
        <a:xfrm>
          <a:off x="38101" y="1754817"/>
          <a:ext cx="2686050" cy="3616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Universitas Gunadarma</a:t>
          </a:r>
        </a:p>
      </xdr:txBody>
    </xdr:sp>
    <xdr:clientData/>
  </xdr:oneCellAnchor>
  <xdr:oneCellAnchor>
    <xdr:from>
      <xdr:col>0</xdr:col>
      <xdr:colOff>285750</xdr:colOff>
      <xdr:row>10</xdr:row>
      <xdr:rowOff>169003</xdr:rowOff>
    </xdr:from>
    <xdr:ext cx="2200275" cy="630942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8020A8B8-6CB6-4D8C-87A4-E0076E03BAD8}"/>
            </a:ext>
          </a:extLst>
        </xdr:cNvPr>
        <xdr:cNvSpPr txBox="1"/>
      </xdr:nvSpPr>
      <xdr:spPr>
        <a:xfrm>
          <a:off x="285750" y="2159728"/>
          <a:ext cx="2200275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Praktikum Akuntansi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Keuangan Lanjut 1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619125</xdr:colOff>
      <xdr:row>14</xdr:row>
      <xdr:rowOff>191784</xdr:rowOff>
    </xdr:from>
    <xdr:ext cx="1609725" cy="438582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25227242-49A5-4D3E-86DE-3738E51E5166}"/>
            </a:ext>
          </a:extLst>
        </xdr:cNvPr>
        <xdr:cNvSpPr txBox="1"/>
      </xdr:nvSpPr>
      <xdr:spPr>
        <a:xfrm>
          <a:off x="619125" y="2982609"/>
          <a:ext cx="1609725" cy="4385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1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I </a:t>
          </a:r>
          <a:r>
            <a:rPr lang="en-ID" sz="1800" b="0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:</a:t>
          </a:r>
          <a:endParaRPr lang="en-ID" sz="1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0</xdr:col>
      <xdr:colOff>790575</xdr:colOff>
      <xdr:row>17</xdr:row>
      <xdr:rowOff>135031</xdr:rowOff>
    </xdr:from>
    <xdr:to>
      <xdr:col>0</xdr:col>
      <xdr:colOff>2009775</xdr:colOff>
      <xdr:row>19</xdr:row>
      <xdr:rowOff>112619</xdr:rowOff>
    </xdr:to>
    <xdr:sp macro="" textlink="">
      <xdr:nvSpPr>
        <xdr:cNvPr id="11" name="Rectangle: Rounded Corners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0A6BCC-19B8-45B5-A037-E2482EB851A7}"/>
            </a:ext>
          </a:extLst>
        </xdr:cNvPr>
        <xdr:cNvSpPr/>
      </xdr:nvSpPr>
      <xdr:spPr>
        <a:xfrm>
          <a:off x="790575" y="3525931"/>
          <a:ext cx="1219200" cy="377638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noFill/>
              </a:ln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Cokas 1</a:t>
          </a:r>
          <a:endParaRPr lang="en-ID" sz="1800" b="1">
            <a:ln>
              <a:noFill/>
            </a:ln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800100</xdr:colOff>
      <xdr:row>20</xdr:row>
      <xdr:rowOff>139513</xdr:rowOff>
    </xdr:from>
    <xdr:to>
      <xdr:col>0</xdr:col>
      <xdr:colOff>2019300</xdr:colOff>
      <xdr:row>22</xdr:row>
      <xdr:rowOff>117101</xdr:rowOff>
    </xdr:to>
    <xdr:sp macro="" textlink="">
      <xdr:nvSpPr>
        <xdr:cNvPr id="12" name="Rectangle: Rounded Corners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0695BA0-2483-4694-9C61-2F9EFA04AA29}"/>
            </a:ext>
          </a:extLst>
        </xdr:cNvPr>
        <xdr:cNvSpPr/>
      </xdr:nvSpPr>
      <xdr:spPr>
        <a:xfrm>
          <a:off x="800100" y="4130488"/>
          <a:ext cx="1219200" cy="377638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noFill/>
              </a:ln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Cokas 2</a:t>
          </a:r>
          <a:endParaRPr lang="en-ID" sz="1800" b="1">
            <a:ln>
              <a:noFill/>
            </a:ln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790575</xdr:colOff>
      <xdr:row>23</xdr:row>
      <xdr:rowOff>151840</xdr:rowOff>
    </xdr:from>
    <xdr:to>
      <xdr:col>0</xdr:col>
      <xdr:colOff>2009775</xdr:colOff>
      <xdr:row>25</xdr:row>
      <xdr:rowOff>131109</xdr:rowOff>
    </xdr:to>
    <xdr:sp macro="" textlink="">
      <xdr:nvSpPr>
        <xdr:cNvPr id="13" name="Rectangle: Rounded Corners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1773887-2D24-4493-913D-BD3BFE5F3CB9}"/>
            </a:ext>
          </a:extLst>
        </xdr:cNvPr>
        <xdr:cNvSpPr/>
      </xdr:nvSpPr>
      <xdr:spPr>
        <a:xfrm>
          <a:off x="790575" y="4742890"/>
          <a:ext cx="1219200" cy="379319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noFill/>
              </a:ln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Cokas 3</a:t>
          </a:r>
          <a:endParaRPr lang="en-ID" sz="1800" b="1">
            <a:ln>
              <a:noFill/>
            </a:ln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466724</xdr:colOff>
      <xdr:row>26</xdr:row>
      <xdr:rowOff>146797</xdr:rowOff>
    </xdr:from>
    <xdr:to>
      <xdr:col>0</xdr:col>
      <xdr:colOff>2305049</xdr:colOff>
      <xdr:row>28</xdr:row>
      <xdr:rowOff>126066</xdr:rowOff>
    </xdr:to>
    <xdr:sp macro="" textlink="">
      <xdr:nvSpPr>
        <xdr:cNvPr id="14" name="Rectangle: Rounded Corners 13">
          <a:extLst>
            <a:ext uri="{FF2B5EF4-FFF2-40B4-BE49-F238E27FC236}">
              <a16:creationId xmlns:a16="http://schemas.microsoft.com/office/drawing/2014/main" id="{F45E3463-F9A2-4B02-B6F5-A9FEC46FBB78}"/>
            </a:ext>
          </a:extLst>
        </xdr:cNvPr>
        <xdr:cNvSpPr/>
      </xdr:nvSpPr>
      <xdr:spPr>
        <a:xfrm>
          <a:off x="466724" y="5337922"/>
          <a:ext cx="1838325" cy="379319"/>
        </a:xfrm>
        <a:prstGeom prst="roundRect">
          <a:avLst/>
        </a:prstGeom>
        <a:solidFill>
          <a:schemeClr val="accent4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solidFill>
                  <a:srgbClr val="7030A0"/>
                </a:solidFill>
              </a:ln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Latihan Soal</a:t>
          </a:r>
          <a:endParaRPr lang="en-ID" sz="1800" b="1">
            <a:ln>
              <a:solidFill>
                <a:srgbClr val="7030A0"/>
              </a:solidFill>
            </a:ln>
            <a:solidFill>
              <a:schemeClr val="bg1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790575</xdr:colOff>
      <xdr:row>33</xdr:row>
      <xdr:rowOff>161926</xdr:rowOff>
    </xdr:from>
    <xdr:to>
      <xdr:col>0</xdr:col>
      <xdr:colOff>1990725</xdr:colOff>
      <xdr:row>36</xdr:row>
      <xdr:rowOff>28576</xdr:rowOff>
    </xdr:to>
    <xdr:sp macro="" textlink="">
      <xdr:nvSpPr>
        <xdr:cNvPr id="18" name="Rectangle: Rounded Corners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8F0463-1DFF-40F4-8656-A00174583B8D}"/>
            </a:ext>
          </a:extLst>
        </xdr:cNvPr>
        <xdr:cNvSpPr/>
      </xdr:nvSpPr>
      <xdr:spPr>
        <a:xfrm>
          <a:off x="790575" y="6753226"/>
          <a:ext cx="1200150" cy="466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6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6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III</a:t>
          </a:r>
        </a:p>
      </xdr:txBody>
    </xdr:sp>
    <xdr:clientData/>
  </xdr:twoCellAnchor>
  <xdr:twoCellAnchor>
    <xdr:from>
      <xdr:col>0</xdr:col>
      <xdr:colOff>781049</xdr:colOff>
      <xdr:row>36</xdr:row>
      <xdr:rowOff>133351</xdr:rowOff>
    </xdr:from>
    <xdr:to>
      <xdr:col>0</xdr:col>
      <xdr:colOff>1981200</xdr:colOff>
      <xdr:row>38</xdr:row>
      <xdr:rowOff>171451</xdr:rowOff>
    </xdr:to>
    <xdr:sp macro="" textlink="">
      <xdr:nvSpPr>
        <xdr:cNvPr id="19" name="Rectangle: Rounded Corners 1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37D732D-7C4C-4A8B-9EB3-A82E2DC005DE}"/>
            </a:ext>
          </a:extLst>
        </xdr:cNvPr>
        <xdr:cNvSpPr/>
      </xdr:nvSpPr>
      <xdr:spPr>
        <a:xfrm>
          <a:off x="781049" y="7324726"/>
          <a:ext cx="1200151" cy="43815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6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6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IV</a:t>
          </a:r>
        </a:p>
      </xdr:txBody>
    </xdr:sp>
    <xdr:clientData/>
  </xdr:twoCellAnchor>
  <xdr:twoCellAnchor>
    <xdr:from>
      <xdr:col>0</xdr:col>
      <xdr:colOff>800101</xdr:colOff>
      <xdr:row>31</xdr:row>
      <xdr:rowOff>19050</xdr:rowOff>
    </xdr:from>
    <xdr:to>
      <xdr:col>0</xdr:col>
      <xdr:colOff>2019301</xdr:colOff>
      <xdr:row>33</xdr:row>
      <xdr:rowOff>66675</xdr:rowOff>
    </xdr:to>
    <xdr:sp macro="" textlink="">
      <xdr:nvSpPr>
        <xdr:cNvPr id="20" name="Rectangle: Rounded Corners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415CA7F-6226-4767-A185-FDF5B2421D23}"/>
            </a:ext>
          </a:extLst>
        </xdr:cNvPr>
        <xdr:cNvSpPr/>
      </xdr:nvSpPr>
      <xdr:spPr>
        <a:xfrm>
          <a:off x="800101" y="6210300"/>
          <a:ext cx="1219200" cy="44767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</a:t>
          </a:r>
        </a:p>
      </xdr:txBody>
    </xdr:sp>
    <xdr:clientData/>
  </xdr:twoCellAnchor>
  <xdr:twoCellAnchor>
    <xdr:from>
      <xdr:col>0</xdr:col>
      <xdr:colOff>457200</xdr:colOff>
      <xdr:row>42</xdr:row>
      <xdr:rowOff>85725</xdr:rowOff>
    </xdr:from>
    <xdr:to>
      <xdr:col>0</xdr:col>
      <xdr:colOff>2295525</xdr:colOff>
      <xdr:row>44</xdr:row>
      <xdr:rowOff>66675</xdr:rowOff>
    </xdr:to>
    <xdr:sp macro="" textlink="">
      <xdr:nvSpPr>
        <xdr:cNvPr id="21" name="Rectangle: Rounded Corners 2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56BE4BA-CCB1-4716-9D28-08FAAFDE00E9}"/>
            </a:ext>
          </a:extLst>
        </xdr:cNvPr>
        <xdr:cNvSpPr/>
      </xdr:nvSpPr>
      <xdr:spPr>
        <a:xfrm>
          <a:off x="457200" y="8477250"/>
          <a:ext cx="1838325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Dashboard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361950</xdr:colOff>
      <xdr:row>2</xdr:row>
      <xdr:rowOff>95250</xdr:rowOff>
    </xdr:from>
    <xdr:ext cx="10460941" cy="86177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E7EF2EB-B2FD-4220-A99D-9DC451B28B66}"/>
            </a:ext>
          </a:extLst>
        </xdr:cNvPr>
        <xdr:cNvSpPr txBox="1"/>
      </xdr:nvSpPr>
      <xdr:spPr>
        <a:xfrm>
          <a:off x="4629150" y="476250"/>
          <a:ext cx="10460941" cy="861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40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LABORATORIUM</a:t>
          </a:r>
          <a:r>
            <a:rPr lang="en-ID" sz="40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AKUNTANSI MENENGAH</a:t>
          </a:r>
          <a:endParaRPr lang="en-ID" sz="4000" b="1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10</xdr:col>
      <xdr:colOff>57150</xdr:colOff>
      <xdr:row>5</xdr:row>
      <xdr:rowOff>165646</xdr:rowOff>
    </xdr:from>
    <xdr:ext cx="6581775" cy="861774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8BFE054-ADBD-4B26-B60F-9FEF523D637F}"/>
            </a:ext>
          </a:extLst>
        </xdr:cNvPr>
        <xdr:cNvSpPr txBox="1"/>
      </xdr:nvSpPr>
      <xdr:spPr>
        <a:xfrm>
          <a:off x="6153150" y="1118146"/>
          <a:ext cx="6581775" cy="861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40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Universitas Gunadarma</a:t>
          </a:r>
        </a:p>
      </xdr:txBody>
    </xdr:sp>
    <xdr:clientData/>
  </xdr:oneCellAnchor>
  <xdr:oneCellAnchor>
    <xdr:from>
      <xdr:col>9</xdr:col>
      <xdr:colOff>238125</xdr:colOff>
      <xdr:row>13</xdr:row>
      <xdr:rowOff>23886</xdr:rowOff>
    </xdr:from>
    <xdr:ext cx="7505700" cy="630942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0AB7EDF-4AA4-43CF-A947-04514DF0F1EA}"/>
            </a:ext>
          </a:extLst>
        </xdr:cNvPr>
        <xdr:cNvSpPr txBox="1"/>
      </xdr:nvSpPr>
      <xdr:spPr>
        <a:xfrm>
          <a:off x="5724525" y="2500386"/>
          <a:ext cx="750570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2800" b="1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Praktikum Akuntansi</a:t>
          </a:r>
          <a:r>
            <a:rPr lang="en-ID" sz="2800" b="1" baseline="0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Keuangan Lanjut 1</a:t>
          </a:r>
          <a:endParaRPr lang="en-ID" sz="2800" b="1">
            <a:ln>
              <a:solidFill>
                <a:sysClr val="windowText" lastClr="000000"/>
              </a:solidFill>
            </a:ln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12</xdr:col>
      <xdr:colOff>581025</xdr:colOff>
      <xdr:row>16</xdr:row>
      <xdr:rowOff>138186</xdr:rowOff>
    </xdr:from>
    <xdr:ext cx="3200400" cy="63094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AE8906D-5AAD-44A8-86CE-2E0F3214B001}"/>
            </a:ext>
          </a:extLst>
        </xdr:cNvPr>
        <xdr:cNvSpPr txBox="1"/>
      </xdr:nvSpPr>
      <xdr:spPr>
        <a:xfrm>
          <a:off x="7896225" y="3186186"/>
          <a:ext cx="320040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2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List Cokas :</a:t>
          </a:r>
          <a:endParaRPr lang="en-ID" sz="2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0</xdr:col>
      <xdr:colOff>0</xdr:colOff>
      <xdr:row>1</xdr:row>
      <xdr:rowOff>0</xdr:rowOff>
    </xdr:from>
    <xdr:to>
      <xdr:col>3</xdr:col>
      <xdr:colOff>352425</xdr:colOff>
      <xdr:row>9</xdr:row>
      <xdr:rowOff>47625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6639F394-FFD3-4BB8-9F5F-6357DE79BD8F}"/>
            </a:ext>
          </a:extLst>
        </xdr:cNvPr>
        <xdr:cNvSpPr/>
      </xdr:nvSpPr>
      <xdr:spPr>
        <a:xfrm>
          <a:off x="0" y="190500"/>
          <a:ext cx="2181225" cy="1571625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3</xdr:col>
      <xdr:colOff>333375</xdr:colOff>
      <xdr:row>1</xdr:row>
      <xdr:rowOff>0</xdr:rowOff>
    </xdr:from>
    <xdr:to>
      <xdr:col>5</xdr:col>
      <xdr:colOff>504825</xdr:colOff>
      <xdr:row>9</xdr:row>
      <xdr:rowOff>47625</xdr:rowOff>
    </xdr:to>
    <xdr:sp macro="" textlink="">
      <xdr:nvSpPr>
        <xdr:cNvPr id="7" name="Flowchart: Delay 6">
          <a:extLst>
            <a:ext uri="{FF2B5EF4-FFF2-40B4-BE49-F238E27FC236}">
              <a16:creationId xmlns:a16="http://schemas.microsoft.com/office/drawing/2014/main" id="{79B0A43D-90EF-496E-BED2-2C15D449FA07}"/>
            </a:ext>
          </a:extLst>
        </xdr:cNvPr>
        <xdr:cNvSpPr/>
      </xdr:nvSpPr>
      <xdr:spPr>
        <a:xfrm>
          <a:off x="2162175" y="190500"/>
          <a:ext cx="1390650" cy="1571625"/>
        </a:xfrm>
        <a:prstGeom prst="flowChartDelay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0</xdr:col>
      <xdr:colOff>342900</xdr:colOff>
      <xdr:row>1</xdr:row>
      <xdr:rowOff>28575</xdr:rowOff>
    </xdr:from>
    <xdr:to>
      <xdr:col>4</xdr:col>
      <xdr:colOff>515893</xdr:colOff>
      <xdr:row>9</xdr:row>
      <xdr:rowOff>28574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E35692A-B9CE-4F7B-96BD-799FF4AB5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219075"/>
          <a:ext cx="2611393" cy="1523999"/>
        </a:xfrm>
        <a:prstGeom prst="rect">
          <a:avLst/>
        </a:prstGeom>
      </xdr:spPr>
    </xdr:pic>
    <xdr:clientData/>
  </xdr:twoCellAnchor>
  <xdr:twoCellAnchor>
    <xdr:from>
      <xdr:col>10</xdr:col>
      <xdr:colOff>371475</xdr:colOff>
      <xdr:row>28</xdr:row>
      <xdr:rowOff>14214</xdr:rowOff>
    </xdr:from>
    <xdr:to>
      <xdr:col>12</xdr:col>
      <xdr:colOff>352425</xdr:colOff>
      <xdr:row>30</xdr:row>
      <xdr:rowOff>99939</xdr:rowOff>
    </xdr:to>
    <xdr:sp macro="" textlink="">
      <xdr:nvSpPr>
        <xdr:cNvPr id="9" name="Rectangle: Rounded Corner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18C5BF-D8C8-47A0-9A52-760057FD069A}"/>
            </a:ext>
          </a:extLst>
        </xdr:cNvPr>
        <xdr:cNvSpPr/>
      </xdr:nvSpPr>
      <xdr:spPr>
        <a:xfrm>
          <a:off x="6467475" y="5348214"/>
          <a:ext cx="1200150" cy="466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</a:t>
          </a:r>
        </a:p>
      </xdr:txBody>
    </xdr:sp>
    <xdr:clientData/>
  </xdr:twoCellAnchor>
  <xdr:twoCellAnchor>
    <xdr:from>
      <xdr:col>12</xdr:col>
      <xdr:colOff>561974</xdr:colOff>
      <xdr:row>28</xdr:row>
      <xdr:rowOff>52314</xdr:rowOff>
    </xdr:from>
    <xdr:to>
      <xdr:col>14</xdr:col>
      <xdr:colOff>542925</xdr:colOff>
      <xdr:row>30</xdr:row>
      <xdr:rowOff>109464</xdr:rowOff>
    </xdr:to>
    <xdr:sp macro="" textlink="">
      <xdr:nvSpPr>
        <xdr:cNvPr id="10" name="Rectangle: Rounded Corner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F4E630-73B4-4911-958C-744F09D74D54}"/>
            </a:ext>
          </a:extLst>
        </xdr:cNvPr>
        <xdr:cNvSpPr/>
      </xdr:nvSpPr>
      <xdr:spPr>
        <a:xfrm>
          <a:off x="7877174" y="5386314"/>
          <a:ext cx="1200151" cy="43815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III</a:t>
          </a:r>
        </a:p>
      </xdr:txBody>
    </xdr:sp>
    <xdr:clientData/>
  </xdr:twoCellAnchor>
  <xdr:twoCellAnchor>
    <xdr:from>
      <xdr:col>15</xdr:col>
      <xdr:colOff>133351</xdr:colOff>
      <xdr:row>28</xdr:row>
      <xdr:rowOff>42788</xdr:rowOff>
    </xdr:from>
    <xdr:to>
      <xdr:col>17</xdr:col>
      <xdr:colOff>133351</xdr:colOff>
      <xdr:row>30</xdr:row>
      <xdr:rowOff>109463</xdr:rowOff>
    </xdr:to>
    <xdr:sp macro="" textlink="">
      <xdr:nvSpPr>
        <xdr:cNvPr id="11" name="Rectangle: Rounded Corner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8E154C9-BC09-4DC5-8E92-31545D7402E0}"/>
            </a:ext>
          </a:extLst>
        </xdr:cNvPr>
        <xdr:cNvSpPr/>
      </xdr:nvSpPr>
      <xdr:spPr>
        <a:xfrm>
          <a:off x="9277351" y="5376788"/>
          <a:ext cx="1219200" cy="44767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IV</a:t>
          </a:r>
        </a:p>
      </xdr:txBody>
    </xdr:sp>
    <xdr:clientData/>
  </xdr:twoCellAnchor>
  <xdr:oneCellAnchor>
    <xdr:from>
      <xdr:col>12</xdr:col>
      <xdr:colOff>533399</xdr:colOff>
      <xdr:row>24</xdr:row>
      <xdr:rowOff>28575</xdr:rowOff>
    </xdr:from>
    <xdr:ext cx="3200400" cy="630942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9EF9C1B2-A99E-4F0C-9CA9-587A1B395E33}"/>
            </a:ext>
          </a:extLst>
        </xdr:cNvPr>
        <xdr:cNvSpPr txBox="1"/>
      </xdr:nvSpPr>
      <xdr:spPr>
        <a:xfrm>
          <a:off x="7848599" y="4600575"/>
          <a:ext cx="320040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2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2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Lainnya :</a:t>
          </a:r>
          <a:endParaRPr lang="en-ID" sz="2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15</xdr:col>
      <xdr:colOff>257175</xdr:colOff>
      <xdr:row>20</xdr:row>
      <xdr:rowOff>152400</xdr:rowOff>
    </xdr:from>
    <xdr:to>
      <xdr:col>17</xdr:col>
      <xdr:colOff>466725</xdr:colOff>
      <xdr:row>22</xdr:row>
      <xdr:rowOff>152400</xdr:rowOff>
    </xdr:to>
    <xdr:sp macro="" textlink="">
      <xdr:nvSpPr>
        <xdr:cNvPr id="13" name="Rectangle: Rounded Corners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F6F2680-00C5-41E2-B4BE-28BC42397CAC}"/>
            </a:ext>
          </a:extLst>
        </xdr:cNvPr>
        <xdr:cNvSpPr/>
      </xdr:nvSpPr>
      <xdr:spPr>
        <a:xfrm>
          <a:off x="9401175" y="3962400"/>
          <a:ext cx="14287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 Kasus 1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11</xdr:col>
      <xdr:colOff>114299</xdr:colOff>
      <xdr:row>20</xdr:row>
      <xdr:rowOff>152400</xdr:rowOff>
    </xdr:from>
    <xdr:to>
      <xdr:col>15</xdr:col>
      <xdr:colOff>152400</xdr:colOff>
      <xdr:row>22</xdr:row>
      <xdr:rowOff>152400</xdr:rowOff>
    </xdr:to>
    <xdr:sp macro="" textlink="">
      <xdr:nvSpPr>
        <xdr:cNvPr id="14" name="Rectangle: Rounded Corners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D168B75-5F08-4C67-80E3-00FAB0CC9449}"/>
            </a:ext>
          </a:extLst>
        </xdr:cNvPr>
        <xdr:cNvSpPr/>
      </xdr:nvSpPr>
      <xdr:spPr>
        <a:xfrm>
          <a:off x="6819899" y="3962400"/>
          <a:ext cx="2476501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4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Kertas</a:t>
          </a:r>
          <a:r>
            <a:rPr lang="en-ID" sz="1400" b="1" baseline="0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 kerja Konsolidasi</a:t>
          </a:r>
          <a:endParaRPr lang="en-ID" sz="14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8</xdr:col>
      <xdr:colOff>590550</xdr:colOff>
      <xdr:row>20</xdr:row>
      <xdr:rowOff>152400</xdr:rowOff>
    </xdr:from>
    <xdr:to>
      <xdr:col>10</xdr:col>
      <xdr:colOff>590550</xdr:colOff>
      <xdr:row>22</xdr:row>
      <xdr:rowOff>152400</xdr:rowOff>
    </xdr:to>
    <xdr:sp macro="" textlink="">
      <xdr:nvSpPr>
        <xdr:cNvPr id="15" name="Rectangle: Rounded Corners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DEB5A64-054D-46F5-BDED-8ED8279F996A}"/>
            </a:ext>
          </a:extLst>
        </xdr:cNvPr>
        <xdr:cNvSpPr/>
      </xdr:nvSpPr>
      <xdr:spPr>
        <a:xfrm>
          <a:off x="5467350" y="3962400"/>
          <a:ext cx="121920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Cokas 1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18</xdr:col>
      <xdr:colOff>0</xdr:colOff>
      <xdr:row>20</xdr:row>
      <xdr:rowOff>142875</xdr:rowOff>
    </xdr:from>
    <xdr:to>
      <xdr:col>22</xdr:col>
      <xdr:colOff>171450</xdr:colOff>
      <xdr:row>22</xdr:row>
      <xdr:rowOff>142875</xdr:rowOff>
    </xdr:to>
    <xdr:sp macro="" textlink="">
      <xdr:nvSpPr>
        <xdr:cNvPr id="16" name="Rectangle: Rounded Corners 1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6F0E873-D25E-4A40-8478-5B6517A89274}"/>
            </a:ext>
          </a:extLst>
        </xdr:cNvPr>
        <xdr:cNvSpPr/>
      </xdr:nvSpPr>
      <xdr:spPr>
        <a:xfrm>
          <a:off x="10972800" y="3952875"/>
          <a:ext cx="26098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Kertas Kerja Kasus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17</xdr:col>
      <xdr:colOff>361948</xdr:colOff>
      <xdr:row>28</xdr:row>
      <xdr:rowOff>19049</xdr:rowOff>
    </xdr:from>
    <xdr:to>
      <xdr:col>20</xdr:col>
      <xdr:colOff>371473</xdr:colOff>
      <xdr:row>30</xdr:row>
      <xdr:rowOff>104774</xdr:rowOff>
    </xdr:to>
    <xdr:sp macro="" textlink="">
      <xdr:nvSpPr>
        <xdr:cNvPr id="18" name="Rectangle: Rounded Corners 1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DFE03D2-373F-4D98-B78F-4B108855A5F0}"/>
            </a:ext>
          </a:extLst>
        </xdr:cNvPr>
        <xdr:cNvSpPr/>
      </xdr:nvSpPr>
      <xdr:spPr>
        <a:xfrm>
          <a:off x="10725148" y="5353049"/>
          <a:ext cx="1838325" cy="466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Dashboard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1800225</xdr:colOff>
      <xdr:row>5</xdr:row>
      <xdr:rowOff>21851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3472DEB-2F47-4A04-AFFA-B9F4503A7433}"/>
            </a:ext>
          </a:extLst>
        </xdr:cNvPr>
        <xdr:cNvSpPr/>
      </xdr:nvSpPr>
      <xdr:spPr>
        <a:xfrm>
          <a:off x="0" y="209550"/>
          <a:ext cx="1800225" cy="821951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1333500</xdr:colOff>
      <xdr:row>1</xdr:row>
      <xdr:rowOff>0</xdr:rowOff>
    </xdr:from>
    <xdr:to>
      <xdr:col>0</xdr:col>
      <xdr:colOff>2181225</xdr:colOff>
      <xdr:row>5</xdr:row>
      <xdr:rowOff>21851</xdr:rowOff>
    </xdr:to>
    <xdr:sp macro="" textlink="">
      <xdr:nvSpPr>
        <xdr:cNvPr id="3" name="Flowchart: Delay 2">
          <a:extLst>
            <a:ext uri="{FF2B5EF4-FFF2-40B4-BE49-F238E27FC236}">
              <a16:creationId xmlns:a16="http://schemas.microsoft.com/office/drawing/2014/main" id="{73DF799E-22A4-4B86-90F0-40693AD58521}"/>
            </a:ext>
          </a:extLst>
        </xdr:cNvPr>
        <xdr:cNvSpPr/>
      </xdr:nvSpPr>
      <xdr:spPr>
        <a:xfrm>
          <a:off x="1333500" y="209550"/>
          <a:ext cx="847725" cy="821951"/>
        </a:xfrm>
        <a:prstGeom prst="flowChartDelay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0</xdr:col>
      <xdr:colOff>323851</xdr:colOff>
      <xdr:row>1</xdr:row>
      <xdr:rowOff>6431</xdr:rowOff>
    </xdr:from>
    <xdr:to>
      <xdr:col>0</xdr:col>
      <xdr:colOff>1714500</xdr:colOff>
      <xdr:row>5</xdr:row>
      <xdr:rowOff>11184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2C6729E-CD59-49CD-A7EB-6EBF6D45D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1" y="215981"/>
          <a:ext cx="1390649" cy="804853"/>
        </a:xfrm>
        <a:prstGeom prst="rect">
          <a:avLst/>
        </a:prstGeom>
      </xdr:spPr>
    </xdr:pic>
    <xdr:clientData/>
  </xdr:twoCellAnchor>
  <xdr:oneCellAnchor>
    <xdr:from>
      <xdr:col>0</xdr:col>
      <xdr:colOff>66675</xdr:colOff>
      <xdr:row>5</xdr:row>
      <xdr:rowOff>172571</xdr:rowOff>
    </xdr:from>
    <xdr:ext cx="2609850" cy="63094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73842B8-5EC1-4032-8F39-BCC013C906DE}"/>
            </a:ext>
          </a:extLst>
        </xdr:cNvPr>
        <xdr:cNvSpPr txBox="1"/>
      </xdr:nvSpPr>
      <xdr:spPr>
        <a:xfrm>
          <a:off x="66675" y="1182221"/>
          <a:ext cx="260985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LABORATORIUM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AKUNTANSI MENENGAH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38101</xdr:colOff>
      <xdr:row>8</xdr:row>
      <xdr:rowOff>164142</xdr:rowOff>
    </xdr:from>
    <xdr:ext cx="2686050" cy="36163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9C3AC7B-D1F0-4E56-AFB6-0D91D1030812}"/>
            </a:ext>
          </a:extLst>
        </xdr:cNvPr>
        <xdr:cNvSpPr txBox="1"/>
      </xdr:nvSpPr>
      <xdr:spPr>
        <a:xfrm>
          <a:off x="38101" y="1773867"/>
          <a:ext cx="2686050" cy="3616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Universitas Gunadarma</a:t>
          </a:r>
        </a:p>
      </xdr:txBody>
    </xdr:sp>
    <xdr:clientData/>
  </xdr:oneCellAnchor>
  <xdr:oneCellAnchor>
    <xdr:from>
      <xdr:col>0</xdr:col>
      <xdr:colOff>285750</xdr:colOff>
      <xdr:row>10</xdr:row>
      <xdr:rowOff>169003</xdr:rowOff>
    </xdr:from>
    <xdr:ext cx="2200275" cy="630942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E6C3485-E767-4035-B08A-32F649C11A8E}"/>
            </a:ext>
          </a:extLst>
        </xdr:cNvPr>
        <xdr:cNvSpPr txBox="1"/>
      </xdr:nvSpPr>
      <xdr:spPr>
        <a:xfrm>
          <a:off x="285750" y="2178778"/>
          <a:ext cx="2200275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Praktikum Akuntansi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Keuangan Lanjut 1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657225</xdr:colOff>
      <xdr:row>13</xdr:row>
      <xdr:rowOff>172734</xdr:rowOff>
    </xdr:from>
    <xdr:ext cx="1609725" cy="438582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599C112-83D7-41C0-B450-2FCA910F4215}"/>
            </a:ext>
          </a:extLst>
        </xdr:cNvPr>
        <xdr:cNvSpPr txBox="1"/>
      </xdr:nvSpPr>
      <xdr:spPr>
        <a:xfrm>
          <a:off x="657225" y="2782584"/>
          <a:ext cx="1609725" cy="4385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1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II </a:t>
          </a:r>
          <a:r>
            <a:rPr lang="en-ID" sz="1800" b="0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:</a:t>
          </a:r>
          <a:endParaRPr lang="en-ID" sz="1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0</xdr:col>
      <xdr:colOff>771525</xdr:colOff>
      <xdr:row>29</xdr:row>
      <xdr:rowOff>80889</xdr:rowOff>
    </xdr:from>
    <xdr:to>
      <xdr:col>0</xdr:col>
      <xdr:colOff>1971675</xdr:colOff>
      <xdr:row>31</xdr:row>
      <xdr:rowOff>147564</xdr:rowOff>
    </xdr:to>
    <xdr:sp macro="" textlink="">
      <xdr:nvSpPr>
        <xdr:cNvPr id="9" name="Rectangle: Rounded Corner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53D32D-D05D-4DD3-A982-6FB387CCC75E}"/>
            </a:ext>
          </a:extLst>
        </xdr:cNvPr>
        <xdr:cNvSpPr/>
      </xdr:nvSpPr>
      <xdr:spPr>
        <a:xfrm>
          <a:off x="771525" y="5910189"/>
          <a:ext cx="1200150" cy="466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6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6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</a:t>
          </a:r>
        </a:p>
      </xdr:txBody>
    </xdr:sp>
    <xdr:clientData/>
  </xdr:twoCellAnchor>
  <xdr:twoCellAnchor>
    <xdr:from>
      <xdr:col>0</xdr:col>
      <xdr:colOff>771524</xdr:colOff>
      <xdr:row>32</xdr:row>
      <xdr:rowOff>14214</xdr:rowOff>
    </xdr:from>
    <xdr:to>
      <xdr:col>0</xdr:col>
      <xdr:colOff>1971675</xdr:colOff>
      <xdr:row>34</xdr:row>
      <xdr:rowOff>42789</xdr:rowOff>
    </xdr:to>
    <xdr:sp macro="" textlink="">
      <xdr:nvSpPr>
        <xdr:cNvPr id="10" name="Rectangle: Rounded Corner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509719-752A-4E2D-AC0B-6628B303E9B6}"/>
            </a:ext>
          </a:extLst>
        </xdr:cNvPr>
        <xdr:cNvSpPr/>
      </xdr:nvSpPr>
      <xdr:spPr>
        <a:xfrm>
          <a:off x="771524" y="6443589"/>
          <a:ext cx="1200151" cy="43815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6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6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III</a:t>
          </a:r>
        </a:p>
      </xdr:txBody>
    </xdr:sp>
    <xdr:clientData/>
  </xdr:twoCellAnchor>
  <xdr:twoCellAnchor>
    <xdr:from>
      <xdr:col>0</xdr:col>
      <xdr:colOff>752476</xdr:colOff>
      <xdr:row>34</xdr:row>
      <xdr:rowOff>109463</xdr:rowOff>
    </xdr:from>
    <xdr:to>
      <xdr:col>0</xdr:col>
      <xdr:colOff>1971676</xdr:colOff>
      <xdr:row>36</xdr:row>
      <xdr:rowOff>157088</xdr:rowOff>
    </xdr:to>
    <xdr:sp macro="" textlink="">
      <xdr:nvSpPr>
        <xdr:cNvPr id="11" name="Rectangle: Rounded Corner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42CBEAF-0ABC-4134-B276-92ADEEED7465}"/>
            </a:ext>
          </a:extLst>
        </xdr:cNvPr>
        <xdr:cNvSpPr/>
      </xdr:nvSpPr>
      <xdr:spPr>
        <a:xfrm>
          <a:off x="752476" y="6948413"/>
          <a:ext cx="1219200" cy="44767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4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4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IV</a:t>
          </a:r>
        </a:p>
      </xdr:txBody>
    </xdr:sp>
    <xdr:clientData/>
  </xdr:twoCellAnchor>
  <xdr:twoCellAnchor>
    <xdr:from>
      <xdr:col>0</xdr:col>
      <xdr:colOff>685800</xdr:colOff>
      <xdr:row>22</xdr:row>
      <xdr:rowOff>19050</xdr:rowOff>
    </xdr:from>
    <xdr:to>
      <xdr:col>0</xdr:col>
      <xdr:colOff>2114550</xdr:colOff>
      <xdr:row>24</xdr:row>
      <xdr:rowOff>0</xdr:rowOff>
    </xdr:to>
    <xdr:sp macro="" textlink="">
      <xdr:nvSpPr>
        <xdr:cNvPr id="12" name="Rectangle: Rounded Corners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12E75C8-2127-4DBD-BE8F-415EBC27496F}"/>
            </a:ext>
          </a:extLst>
        </xdr:cNvPr>
        <xdr:cNvSpPr/>
      </xdr:nvSpPr>
      <xdr:spPr>
        <a:xfrm>
          <a:off x="685800" y="4429125"/>
          <a:ext cx="14287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 Kasus 1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219074</xdr:colOff>
      <xdr:row>19</xdr:row>
      <xdr:rowOff>104775</xdr:rowOff>
    </xdr:from>
    <xdr:to>
      <xdr:col>0</xdr:col>
      <xdr:colOff>2695575</xdr:colOff>
      <xdr:row>21</xdr:row>
      <xdr:rowOff>85725</xdr:rowOff>
    </xdr:to>
    <xdr:sp macro="" textlink="">
      <xdr:nvSpPr>
        <xdr:cNvPr id="13" name="Rectangle: Rounded Corners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F22A086-51E3-4229-8269-2B54964DB3E2}"/>
            </a:ext>
          </a:extLst>
        </xdr:cNvPr>
        <xdr:cNvSpPr/>
      </xdr:nvSpPr>
      <xdr:spPr>
        <a:xfrm>
          <a:off x="219074" y="3914775"/>
          <a:ext cx="2476501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4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Kertas</a:t>
          </a:r>
          <a:r>
            <a:rPr lang="en-ID" sz="1400" b="1" baseline="0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 kerja Konsolidasi</a:t>
          </a:r>
          <a:endParaRPr lang="en-ID" sz="14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800100</xdr:colOff>
      <xdr:row>16</xdr:row>
      <xdr:rowOff>171450</xdr:rowOff>
    </xdr:from>
    <xdr:to>
      <xdr:col>0</xdr:col>
      <xdr:colOff>2019300</xdr:colOff>
      <xdr:row>18</xdr:row>
      <xdr:rowOff>152400</xdr:rowOff>
    </xdr:to>
    <xdr:sp macro="" textlink="">
      <xdr:nvSpPr>
        <xdr:cNvPr id="14" name="Rectangle: Rounded Corners 13">
          <a:extLst>
            <a:ext uri="{FF2B5EF4-FFF2-40B4-BE49-F238E27FC236}">
              <a16:creationId xmlns:a16="http://schemas.microsoft.com/office/drawing/2014/main" id="{D8757FB1-4C80-40E1-AE7A-B0A38E5B6FAA}"/>
            </a:ext>
          </a:extLst>
        </xdr:cNvPr>
        <xdr:cNvSpPr/>
      </xdr:nvSpPr>
      <xdr:spPr>
        <a:xfrm>
          <a:off x="800100" y="3381375"/>
          <a:ext cx="1219200" cy="381000"/>
        </a:xfrm>
        <a:prstGeom prst="roundRect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solidFill>
                  <a:srgbClr val="7030A0"/>
                </a:solidFill>
              </a:ln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Cokas 1</a:t>
          </a:r>
          <a:endParaRPr lang="en-ID" sz="1800" b="1">
            <a:ln>
              <a:solidFill>
                <a:srgbClr val="7030A0"/>
              </a:solidFill>
            </a:ln>
            <a:solidFill>
              <a:schemeClr val="bg1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104775</xdr:colOff>
      <xdr:row>24</xdr:row>
      <xdr:rowOff>142875</xdr:rowOff>
    </xdr:from>
    <xdr:to>
      <xdr:col>0</xdr:col>
      <xdr:colOff>2714625</xdr:colOff>
      <xdr:row>26</xdr:row>
      <xdr:rowOff>123825</xdr:rowOff>
    </xdr:to>
    <xdr:sp macro="" textlink="">
      <xdr:nvSpPr>
        <xdr:cNvPr id="15" name="Rectangle: Rounded Corners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4E43302-132F-42B2-AAEF-064B33674092}"/>
            </a:ext>
          </a:extLst>
        </xdr:cNvPr>
        <xdr:cNvSpPr/>
      </xdr:nvSpPr>
      <xdr:spPr>
        <a:xfrm>
          <a:off x="104775" y="4953000"/>
          <a:ext cx="26098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Kertas Kerja Kasus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428625</xdr:colOff>
      <xdr:row>40</xdr:row>
      <xdr:rowOff>19050</xdr:rowOff>
    </xdr:from>
    <xdr:to>
      <xdr:col>0</xdr:col>
      <xdr:colOff>2266950</xdr:colOff>
      <xdr:row>41</xdr:row>
      <xdr:rowOff>200025</xdr:rowOff>
    </xdr:to>
    <xdr:sp macro="" textlink="">
      <xdr:nvSpPr>
        <xdr:cNvPr id="17" name="Rectangle: Rounded Corners 1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09DB605-AA64-4EF2-AD2B-D0DFFBC4B0DE}"/>
            </a:ext>
          </a:extLst>
        </xdr:cNvPr>
        <xdr:cNvSpPr/>
      </xdr:nvSpPr>
      <xdr:spPr>
        <a:xfrm>
          <a:off x="428625" y="8067675"/>
          <a:ext cx="1838325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Dashboard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1800225</xdr:colOff>
      <xdr:row>5</xdr:row>
      <xdr:rowOff>50426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5AFE0F1-AA65-4603-8EBC-2A91269AA06F}"/>
            </a:ext>
          </a:extLst>
        </xdr:cNvPr>
        <xdr:cNvSpPr/>
      </xdr:nvSpPr>
      <xdr:spPr>
        <a:xfrm>
          <a:off x="0" y="190500"/>
          <a:ext cx="1800225" cy="821951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1333500</xdr:colOff>
      <xdr:row>1</xdr:row>
      <xdr:rowOff>0</xdr:rowOff>
    </xdr:from>
    <xdr:to>
      <xdr:col>0</xdr:col>
      <xdr:colOff>2181225</xdr:colOff>
      <xdr:row>5</xdr:row>
      <xdr:rowOff>50426</xdr:rowOff>
    </xdr:to>
    <xdr:sp macro="" textlink="">
      <xdr:nvSpPr>
        <xdr:cNvPr id="3" name="Flowchart: Delay 2">
          <a:extLst>
            <a:ext uri="{FF2B5EF4-FFF2-40B4-BE49-F238E27FC236}">
              <a16:creationId xmlns:a16="http://schemas.microsoft.com/office/drawing/2014/main" id="{9024B9F1-0284-447D-BE54-2458E0336957}"/>
            </a:ext>
          </a:extLst>
        </xdr:cNvPr>
        <xdr:cNvSpPr/>
      </xdr:nvSpPr>
      <xdr:spPr>
        <a:xfrm>
          <a:off x="1333500" y="190500"/>
          <a:ext cx="847725" cy="821951"/>
        </a:xfrm>
        <a:prstGeom prst="flowChartDelay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0</xdr:col>
      <xdr:colOff>323851</xdr:colOff>
      <xdr:row>1</xdr:row>
      <xdr:rowOff>6431</xdr:rowOff>
    </xdr:from>
    <xdr:to>
      <xdr:col>0</xdr:col>
      <xdr:colOff>1714500</xdr:colOff>
      <xdr:row>5</xdr:row>
      <xdr:rowOff>39759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DE7BD0C-A634-4776-A74C-AF38EA8A1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1" y="196931"/>
          <a:ext cx="1390649" cy="804853"/>
        </a:xfrm>
        <a:prstGeom prst="rect">
          <a:avLst/>
        </a:prstGeom>
      </xdr:spPr>
    </xdr:pic>
    <xdr:clientData/>
  </xdr:twoCellAnchor>
  <xdr:oneCellAnchor>
    <xdr:from>
      <xdr:col>0</xdr:col>
      <xdr:colOff>66675</xdr:colOff>
      <xdr:row>6</xdr:row>
      <xdr:rowOff>1121</xdr:rowOff>
    </xdr:from>
    <xdr:ext cx="2609850" cy="63094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3589F68-E00F-479C-8E03-544F73F96243}"/>
            </a:ext>
          </a:extLst>
        </xdr:cNvPr>
        <xdr:cNvSpPr txBox="1"/>
      </xdr:nvSpPr>
      <xdr:spPr>
        <a:xfrm>
          <a:off x="66675" y="1163171"/>
          <a:ext cx="260985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LABORATORIUM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AKUNTANSI MENENGAH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38101</xdr:colOff>
      <xdr:row>8</xdr:row>
      <xdr:rowOff>192717</xdr:rowOff>
    </xdr:from>
    <xdr:ext cx="2686050" cy="36163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D2E4137-7660-4F39-A241-26295EFD1593}"/>
            </a:ext>
          </a:extLst>
        </xdr:cNvPr>
        <xdr:cNvSpPr txBox="1"/>
      </xdr:nvSpPr>
      <xdr:spPr>
        <a:xfrm>
          <a:off x="38101" y="1754817"/>
          <a:ext cx="2686050" cy="3616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Universitas Gunadarma</a:t>
          </a:r>
        </a:p>
      </xdr:txBody>
    </xdr:sp>
    <xdr:clientData/>
  </xdr:oneCellAnchor>
  <xdr:oneCellAnchor>
    <xdr:from>
      <xdr:col>0</xdr:col>
      <xdr:colOff>285750</xdr:colOff>
      <xdr:row>10</xdr:row>
      <xdr:rowOff>197578</xdr:rowOff>
    </xdr:from>
    <xdr:ext cx="2200275" cy="630942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36F5459-1CD9-4DF6-8907-6591BB8BA17F}"/>
            </a:ext>
          </a:extLst>
        </xdr:cNvPr>
        <xdr:cNvSpPr txBox="1"/>
      </xdr:nvSpPr>
      <xdr:spPr>
        <a:xfrm>
          <a:off x="285750" y="2159728"/>
          <a:ext cx="2200275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Praktikum Akuntansi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Keuangan Lanjut 1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657225</xdr:colOff>
      <xdr:row>14</xdr:row>
      <xdr:rowOff>1284</xdr:rowOff>
    </xdr:from>
    <xdr:ext cx="1609725" cy="438582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9AE61204-178D-4338-B19B-4356F6CD4971}"/>
            </a:ext>
          </a:extLst>
        </xdr:cNvPr>
        <xdr:cNvSpPr txBox="1"/>
      </xdr:nvSpPr>
      <xdr:spPr>
        <a:xfrm>
          <a:off x="657225" y="2763534"/>
          <a:ext cx="1609725" cy="4385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1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II </a:t>
          </a:r>
          <a:r>
            <a:rPr lang="en-ID" sz="1800" b="0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:</a:t>
          </a:r>
          <a:endParaRPr lang="en-ID" sz="1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0</xdr:col>
      <xdr:colOff>771525</xdr:colOff>
      <xdr:row>29</xdr:row>
      <xdr:rowOff>147564</xdr:rowOff>
    </xdr:from>
    <xdr:to>
      <xdr:col>0</xdr:col>
      <xdr:colOff>1971675</xdr:colOff>
      <xdr:row>32</xdr:row>
      <xdr:rowOff>42789</xdr:rowOff>
    </xdr:to>
    <xdr:sp macro="" textlink="">
      <xdr:nvSpPr>
        <xdr:cNvPr id="9" name="Rectangle: Rounded Corner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39AD60-BD07-475D-B4D0-F15290DF1F34}"/>
            </a:ext>
          </a:extLst>
        </xdr:cNvPr>
        <xdr:cNvSpPr/>
      </xdr:nvSpPr>
      <xdr:spPr>
        <a:xfrm>
          <a:off x="771525" y="5891139"/>
          <a:ext cx="1200150" cy="466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6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6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</a:t>
          </a:r>
        </a:p>
      </xdr:txBody>
    </xdr:sp>
    <xdr:clientData/>
  </xdr:twoCellAnchor>
  <xdr:twoCellAnchor>
    <xdr:from>
      <xdr:col>0</xdr:col>
      <xdr:colOff>771524</xdr:colOff>
      <xdr:row>32</xdr:row>
      <xdr:rowOff>109464</xdr:rowOff>
    </xdr:from>
    <xdr:to>
      <xdr:col>0</xdr:col>
      <xdr:colOff>1971675</xdr:colOff>
      <xdr:row>34</xdr:row>
      <xdr:rowOff>166614</xdr:rowOff>
    </xdr:to>
    <xdr:sp macro="" textlink="">
      <xdr:nvSpPr>
        <xdr:cNvPr id="10" name="Rectangle: Rounded Corner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95FD764-DFCB-4D6D-BC53-314A364B52B8}"/>
            </a:ext>
          </a:extLst>
        </xdr:cNvPr>
        <xdr:cNvSpPr/>
      </xdr:nvSpPr>
      <xdr:spPr>
        <a:xfrm>
          <a:off x="771524" y="6424539"/>
          <a:ext cx="1200151" cy="43815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6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6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III</a:t>
          </a:r>
        </a:p>
      </xdr:txBody>
    </xdr:sp>
    <xdr:clientData/>
  </xdr:twoCellAnchor>
  <xdr:twoCellAnchor>
    <xdr:from>
      <xdr:col>0</xdr:col>
      <xdr:colOff>752476</xdr:colOff>
      <xdr:row>35</xdr:row>
      <xdr:rowOff>42788</xdr:rowOff>
    </xdr:from>
    <xdr:to>
      <xdr:col>0</xdr:col>
      <xdr:colOff>1971676</xdr:colOff>
      <xdr:row>37</xdr:row>
      <xdr:rowOff>109463</xdr:rowOff>
    </xdr:to>
    <xdr:sp macro="" textlink="">
      <xdr:nvSpPr>
        <xdr:cNvPr id="11" name="Rectangle: Rounded Corner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E78AA2F-556F-4C8D-BC9F-C117F4D0D0FC}"/>
            </a:ext>
          </a:extLst>
        </xdr:cNvPr>
        <xdr:cNvSpPr/>
      </xdr:nvSpPr>
      <xdr:spPr>
        <a:xfrm>
          <a:off x="752476" y="6929363"/>
          <a:ext cx="1219200" cy="44767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4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4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IV</a:t>
          </a:r>
        </a:p>
      </xdr:txBody>
    </xdr:sp>
    <xdr:clientData/>
  </xdr:twoCellAnchor>
  <xdr:twoCellAnchor>
    <xdr:from>
      <xdr:col>0</xdr:col>
      <xdr:colOff>685800</xdr:colOff>
      <xdr:row>22</xdr:row>
      <xdr:rowOff>47625</xdr:rowOff>
    </xdr:from>
    <xdr:to>
      <xdr:col>0</xdr:col>
      <xdr:colOff>2114550</xdr:colOff>
      <xdr:row>24</xdr:row>
      <xdr:rowOff>28575</xdr:rowOff>
    </xdr:to>
    <xdr:sp macro="" textlink="">
      <xdr:nvSpPr>
        <xdr:cNvPr id="12" name="Rectangle: Rounded Corners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AA14FF2-A68C-44CF-8D8D-9C7FB26DA6AA}"/>
            </a:ext>
          </a:extLst>
        </xdr:cNvPr>
        <xdr:cNvSpPr/>
      </xdr:nvSpPr>
      <xdr:spPr>
        <a:xfrm>
          <a:off x="685800" y="4410075"/>
          <a:ext cx="14287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 Kasus 1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219074</xdr:colOff>
      <xdr:row>19</xdr:row>
      <xdr:rowOff>133350</xdr:rowOff>
    </xdr:from>
    <xdr:to>
      <xdr:col>0</xdr:col>
      <xdr:colOff>2695575</xdr:colOff>
      <xdr:row>21</xdr:row>
      <xdr:rowOff>114300</xdr:rowOff>
    </xdr:to>
    <xdr:sp macro="" textlink="">
      <xdr:nvSpPr>
        <xdr:cNvPr id="13" name="Rectangle: Rounded Corners 12">
          <a:extLst>
            <a:ext uri="{FF2B5EF4-FFF2-40B4-BE49-F238E27FC236}">
              <a16:creationId xmlns:a16="http://schemas.microsoft.com/office/drawing/2014/main" id="{06A8711D-F8BC-448F-AE76-E81742B038B6}"/>
            </a:ext>
          </a:extLst>
        </xdr:cNvPr>
        <xdr:cNvSpPr/>
      </xdr:nvSpPr>
      <xdr:spPr>
        <a:xfrm>
          <a:off x="219074" y="3895725"/>
          <a:ext cx="2476501" cy="381000"/>
        </a:xfrm>
        <a:prstGeom prst="roundRect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400" b="1">
              <a:ln>
                <a:solidFill>
                  <a:srgbClr val="7030A0"/>
                </a:solidFill>
              </a:ln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Kertas</a:t>
          </a:r>
          <a:r>
            <a:rPr lang="en-ID" sz="1400" b="1" baseline="0">
              <a:ln>
                <a:solidFill>
                  <a:srgbClr val="7030A0"/>
                </a:solidFill>
              </a:ln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 kerja Konsolidasi</a:t>
          </a:r>
          <a:endParaRPr lang="en-ID" sz="1400" b="1">
            <a:ln>
              <a:solidFill>
                <a:srgbClr val="7030A0"/>
              </a:solidFill>
            </a:ln>
            <a:solidFill>
              <a:schemeClr val="bg1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800100</xdr:colOff>
      <xdr:row>17</xdr:row>
      <xdr:rowOff>0</xdr:rowOff>
    </xdr:from>
    <xdr:to>
      <xdr:col>0</xdr:col>
      <xdr:colOff>2019300</xdr:colOff>
      <xdr:row>18</xdr:row>
      <xdr:rowOff>180975</xdr:rowOff>
    </xdr:to>
    <xdr:sp macro="" textlink="">
      <xdr:nvSpPr>
        <xdr:cNvPr id="14" name="Rectangle: Rounded Corners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71EE744-2824-4E89-8A0E-E66E70AACA7F}"/>
            </a:ext>
          </a:extLst>
        </xdr:cNvPr>
        <xdr:cNvSpPr/>
      </xdr:nvSpPr>
      <xdr:spPr>
        <a:xfrm>
          <a:off x="800100" y="3362325"/>
          <a:ext cx="1219200" cy="38100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noFill/>
              </a:ln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Cokas 1</a:t>
          </a:r>
          <a:endParaRPr lang="en-ID" sz="1800" b="1">
            <a:ln>
              <a:noFill/>
            </a:ln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104775</xdr:colOff>
      <xdr:row>24</xdr:row>
      <xdr:rowOff>171450</xdr:rowOff>
    </xdr:from>
    <xdr:to>
      <xdr:col>0</xdr:col>
      <xdr:colOff>2714625</xdr:colOff>
      <xdr:row>26</xdr:row>
      <xdr:rowOff>142875</xdr:rowOff>
    </xdr:to>
    <xdr:sp macro="" textlink="">
      <xdr:nvSpPr>
        <xdr:cNvPr id="15" name="Rectangle: Rounded Corners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BCBEFDD-91BF-43DF-8C11-5886434483E1}"/>
            </a:ext>
          </a:extLst>
        </xdr:cNvPr>
        <xdr:cNvSpPr/>
      </xdr:nvSpPr>
      <xdr:spPr>
        <a:xfrm>
          <a:off x="104775" y="4933950"/>
          <a:ext cx="26098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Kertas Kerja Kasus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428625</xdr:colOff>
      <xdr:row>41</xdr:row>
      <xdr:rowOff>0</xdr:rowOff>
    </xdr:from>
    <xdr:to>
      <xdr:col>0</xdr:col>
      <xdr:colOff>2266950</xdr:colOff>
      <xdr:row>43</xdr:row>
      <xdr:rowOff>0</xdr:rowOff>
    </xdr:to>
    <xdr:sp macro="" textlink="">
      <xdr:nvSpPr>
        <xdr:cNvPr id="17" name="Rectangle: Rounded Corners 1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69E91970-2287-469A-9479-9687FAEA859C}"/>
            </a:ext>
          </a:extLst>
        </xdr:cNvPr>
        <xdr:cNvSpPr/>
      </xdr:nvSpPr>
      <xdr:spPr>
        <a:xfrm>
          <a:off x="428625" y="8029575"/>
          <a:ext cx="1838325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Dashboard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1800225</xdr:colOff>
      <xdr:row>5</xdr:row>
      <xdr:rowOff>31376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1A8A402-1198-4863-8FF0-83D46719F84D}"/>
            </a:ext>
          </a:extLst>
        </xdr:cNvPr>
        <xdr:cNvSpPr/>
      </xdr:nvSpPr>
      <xdr:spPr>
        <a:xfrm>
          <a:off x="0" y="190500"/>
          <a:ext cx="1800225" cy="821951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1333500</xdr:colOff>
      <xdr:row>1</xdr:row>
      <xdr:rowOff>0</xdr:rowOff>
    </xdr:from>
    <xdr:to>
      <xdr:col>0</xdr:col>
      <xdr:colOff>2181225</xdr:colOff>
      <xdr:row>5</xdr:row>
      <xdr:rowOff>31376</xdr:rowOff>
    </xdr:to>
    <xdr:sp macro="" textlink="">
      <xdr:nvSpPr>
        <xdr:cNvPr id="3" name="Flowchart: Delay 2">
          <a:extLst>
            <a:ext uri="{FF2B5EF4-FFF2-40B4-BE49-F238E27FC236}">
              <a16:creationId xmlns:a16="http://schemas.microsoft.com/office/drawing/2014/main" id="{C3A72838-B3D7-41F3-8C9E-649F7F0F2D59}"/>
            </a:ext>
          </a:extLst>
        </xdr:cNvPr>
        <xdr:cNvSpPr/>
      </xdr:nvSpPr>
      <xdr:spPr>
        <a:xfrm>
          <a:off x="1333500" y="190500"/>
          <a:ext cx="847725" cy="821951"/>
        </a:xfrm>
        <a:prstGeom prst="flowChartDelay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0</xdr:col>
      <xdr:colOff>323851</xdr:colOff>
      <xdr:row>1</xdr:row>
      <xdr:rowOff>6431</xdr:rowOff>
    </xdr:from>
    <xdr:to>
      <xdr:col>0</xdr:col>
      <xdr:colOff>1714500</xdr:colOff>
      <xdr:row>5</xdr:row>
      <xdr:rowOff>11184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7E9AF2B-2D9C-496B-B164-5F3F1B11C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1" y="196931"/>
          <a:ext cx="1390649" cy="804853"/>
        </a:xfrm>
        <a:prstGeom prst="rect">
          <a:avLst/>
        </a:prstGeom>
      </xdr:spPr>
    </xdr:pic>
    <xdr:clientData/>
  </xdr:twoCellAnchor>
  <xdr:oneCellAnchor>
    <xdr:from>
      <xdr:col>0</xdr:col>
      <xdr:colOff>66675</xdr:colOff>
      <xdr:row>5</xdr:row>
      <xdr:rowOff>182096</xdr:rowOff>
    </xdr:from>
    <xdr:ext cx="2609850" cy="63094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116D20C-12A6-43F6-AF92-681A4551BAE0}"/>
            </a:ext>
          </a:extLst>
        </xdr:cNvPr>
        <xdr:cNvSpPr txBox="1"/>
      </xdr:nvSpPr>
      <xdr:spPr>
        <a:xfrm>
          <a:off x="66675" y="1163171"/>
          <a:ext cx="260985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LABORATORIUM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AKUNTANSI MENENGAH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38101</xdr:colOff>
      <xdr:row>8</xdr:row>
      <xdr:rowOff>173667</xdr:rowOff>
    </xdr:from>
    <xdr:ext cx="2686050" cy="36163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82C2F90-129E-40A2-9B25-CC6D3CBB00D3}"/>
            </a:ext>
          </a:extLst>
        </xdr:cNvPr>
        <xdr:cNvSpPr txBox="1"/>
      </xdr:nvSpPr>
      <xdr:spPr>
        <a:xfrm>
          <a:off x="38101" y="1754817"/>
          <a:ext cx="2686050" cy="3616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Universitas Gunadarma</a:t>
          </a:r>
        </a:p>
      </xdr:txBody>
    </xdr:sp>
    <xdr:clientData/>
  </xdr:oneCellAnchor>
  <xdr:oneCellAnchor>
    <xdr:from>
      <xdr:col>0</xdr:col>
      <xdr:colOff>285750</xdr:colOff>
      <xdr:row>10</xdr:row>
      <xdr:rowOff>178528</xdr:rowOff>
    </xdr:from>
    <xdr:ext cx="2200275" cy="630942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ED67107-02B6-49E3-95BF-4FDA74F1DD6B}"/>
            </a:ext>
          </a:extLst>
        </xdr:cNvPr>
        <xdr:cNvSpPr txBox="1"/>
      </xdr:nvSpPr>
      <xdr:spPr>
        <a:xfrm>
          <a:off x="285750" y="2159728"/>
          <a:ext cx="2200275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Praktikum Akuntansi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Keuangan Lanjut 1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657225</xdr:colOff>
      <xdr:row>13</xdr:row>
      <xdr:rowOff>182259</xdr:rowOff>
    </xdr:from>
    <xdr:ext cx="1609725" cy="438582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F49B2ABF-A34D-4139-9032-390A9493BA32}"/>
            </a:ext>
          </a:extLst>
        </xdr:cNvPr>
        <xdr:cNvSpPr txBox="1"/>
      </xdr:nvSpPr>
      <xdr:spPr>
        <a:xfrm>
          <a:off x="657225" y="2763534"/>
          <a:ext cx="1609725" cy="4385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1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II </a:t>
          </a:r>
          <a:r>
            <a:rPr lang="en-ID" sz="1800" b="0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:</a:t>
          </a:r>
          <a:endParaRPr lang="en-ID" sz="1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0</xdr:col>
      <xdr:colOff>771525</xdr:colOff>
      <xdr:row>29</xdr:row>
      <xdr:rowOff>99939</xdr:rowOff>
    </xdr:from>
    <xdr:to>
      <xdr:col>0</xdr:col>
      <xdr:colOff>1971675</xdr:colOff>
      <xdr:row>31</xdr:row>
      <xdr:rowOff>157089</xdr:rowOff>
    </xdr:to>
    <xdr:sp macro="" textlink="">
      <xdr:nvSpPr>
        <xdr:cNvPr id="9" name="Rectangle: Rounded Corner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9F8B37-B9FE-45DA-8B47-1D55CB2062C1}"/>
            </a:ext>
          </a:extLst>
        </xdr:cNvPr>
        <xdr:cNvSpPr/>
      </xdr:nvSpPr>
      <xdr:spPr>
        <a:xfrm>
          <a:off x="771525" y="5891139"/>
          <a:ext cx="1200150" cy="466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6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6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</a:t>
          </a:r>
        </a:p>
      </xdr:txBody>
    </xdr:sp>
    <xdr:clientData/>
  </xdr:twoCellAnchor>
  <xdr:twoCellAnchor>
    <xdr:from>
      <xdr:col>0</xdr:col>
      <xdr:colOff>771524</xdr:colOff>
      <xdr:row>32</xdr:row>
      <xdr:rowOff>23739</xdr:rowOff>
    </xdr:from>
    <xdr:to>
      <xdr:col>0</xdr:col>
      <xdr:colOff>1971675</xdr:colOff>
      <xdr:row>34</xdr:row>
      <xdr:rowOff>61839</xdr:rowOff>
    </xdr:to>
    <xdr:sp macro="" textlink="">
      <xdr:nvSpPr>
        <xdr:cNvPr id="10" name="Rectangle: Rounded Corner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59B24B6-D7FB-42B2-B3B9-E3098778CEB9}"/>
            </a:ext>
          </a:extLst>
        </xdr:cNvPr>
        <xdr:cNvSpPr/>
      </xdr:nvSpPr>
      <xdr:spPr>
        <a:xfrm>
          <a:off x="771524" y="6424539"/>
          <a:ext cx="1200151" cy="43815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6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6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III</a:t>
          </a:r>
        </a:p>
      </xdr:txBody>
    </xdr:sp>
    <xdr:clientData/>
  </xdr:twoCellAnchor>
  <xdr:twoCellAnchor>
    <xdr:from>
      <xdr:col>0</xdr:col>
      <xdr:colOff>752476</xdr:colOff>
      <xdr:row>34</xdr:row>
      <xdr:rowOff>128513</xdr:rowOff>
    </xdr:from>
    <xdr:to>
      <xdr:col>0</xdr:col>
      <xdr:colOff>1971676</xdr:colOff>
      <xdr:row>36</xdr:row>
      <xdr:rowOff>166613</xdr:rowOff>
    </xdr:to>
    <xdr:sp macro="" textlink="">
      <xdr:nvSpPr>
        <xdr:cNvPr id="11" name="Rectangle: Rounded Corner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60AF000-0A0F-4EF7-AAB5-23A5D2AFF18C}"/>
            </a:ext>
          </a:extLst>
        </xdr:cNvPr>
        <xdr:cNvSpPr/>
      </xdr:nvSpPr>
      <xdr:spPr>
        <a:xfrm>
          <a:off x="752476" y="6929363"/>
          <a:ext cx="1219200" cy="44767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4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4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IV</a:t>
          </a:r>
        </a:p>
      </xdr:txBody>
    </xdr:sp>
    <xdr:clientData/>
  </xdr:twoCellAnchor>
  <xdr:twoCellAnchor>
    <xdr:from>
      <xdr:col>0</xdr:col>
      <xdr:colOff>685800</xdr:colOff>
      <xdr:row>22</xdr:row>
      <xdr:rowOff>28575</xdr:rowOff>
    </xdr:from>
    <xdr:to>
      <xdr:col>0</xdr:col>
      <xdr:colOff>2114550</xdr:colOff>
      <xdr:row>24</xdr:row>
      <xdr:rowOff>9525</xdr:rowOff>
    </xdr:to>
    <xdr:sp macro="" textlink="">
      <xdr:nvSpPr>
        <xdr:cNvPr id="12" name="Rectangle: Rounded Corners 11">
          <a:extLst>
            <a:ext uri="{FF2B5EF4-FFF2-40B4-BE49-F238E27FC236}">
              <a16:creationId xmlns:a16="http://schemas.microsoft.com/office/drawing/2014/main" id="{0B54E145-012B-41DE-9B8B-72F00C70DAC9}"/>
            </a:ext>
          </a:extLst>
        </xdr:cNvPr>
        <xdr:cNvSpPr/>
      </xdr:nvSpPr>
      <xdr:spPr>
        <a:xfrm>
          <a:off x="685800" y="4410075"/>
          <a:ext cx="1428750" cy="381000"/>
        </a:xfrm>
        <a:prstGeom prst="roundRect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solidFill>
                  <a:srgbClr val="7030A0"/>
                </a:solidFill>
              </a:ln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 Kasus 1</a:t>
          </a:r>
          <a:endParaRPr lang="en-ID" sz="1800" b="1">
            <a:ln>
              <a:solidFill>
                <a:srgbClr val="7030A0"/>
              </a:solidFill>
            </a:ln>
            <a:solidFill>
              <a:schemeClr val="bg1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219074</xdr:colOff>
      <xdr:row>19</xdr:row>
      <xdr:rowOff>114300</xdr:rowOff>
    </xdr:from>
    <xdr:to>
      <xdr:col>0</xdr:col>
      <xdr:colOff>2695575</xdr:colOff>
      <xdr:row>21</xdr:row>
      <xdr:rowOff>95250</xdr:rowOff>
    </xdr:to>
    <xdr:sp macro="" textlink="">
      <xdr:nvSpPr>
        <xdr:cNvPr id="13" name="Rectangle: Rounded Corners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8D09829-9613-4BA4-B832-0F715E62677D}"/>
            </a:ext>
          </a:extLst>
        </xdr:cNvPr>
        <xdr:cNvSpPr/>
      </xdr:nvSpPr>
      <xdr:spPr>
        <a:xfrm>
          <a:off x="219074" y="3895725"/>
          <a:ext cx="2476501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4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Kertas</a:t>
          </a:r>
          <a:r>
            <a:rPr lang="en-ID" sz="1400" b="1" baseline="0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 kerja Konsolidasi</a:t>
          </a:r>
          <a:endParaRPr lang="en-ID" sz="14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800100</xdr:colOff>
      <xdr:row>16</xdr:row>
      <xdr:rowOff>180975</xdr:rowOff>
    </xdr:from>
    <xdr:to>
      <xdr:col>0</xdr:col>
      <xdr:colOff>2019300</xdr:colOff>
      <xdr:row>18</xdr:row>
      <xdr:rowOff>161925</xdr:rowOff>
    </xdr:to>
    <xdr:sp macro="" textlink="">
      <xdr:nvSpPr>
        <xdr:cNvPr id="14" name="Rectangle: Rounded Corners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77412B1-0DBF-4ED7-8507-12DDB419BEA3}"/>
            </a:ext>
          </a:extLst>
        </xdr:cNvPr>
        <xdr:cNvSpPr/>
      </xdr:nvSpPr>
      <xdr:spPr>
        <a:xfrm>
          <a:off x="800100" y="3362325"/>
          <a:ext cx="1219200" cy="38100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noFill/>
              </a:ln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Cokas 1</a:t>
          </a:r>
          <a:endParaRPr lang="en-ID" sz="1800" b="1">
            <a:ln>
              <a:noFill/>
            </a:ln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104775</xdr:colOff>
      <xdr:row>24</xdr:row>
      <xdr:rowOff>152400</xdr:rowOff>
    </xdr:from>
    <xdr:to>
      <xdr:col>0</xdr:col>
      <xdr:colOff>2714625</xdr:colOff>
      <xdr:row>26</xdr:row>
      <xdr:rowOff>133350</xdr:rowOff>
    </xdr:to>
    <xdr:sp macro="" textlink="">
      <xdr:nvSpPr>
        <xdr:cNvPr id="15" name="Rectangle: Rounded Corners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C4E63D2-B80F-469A-8E58-48037EDB75E0}"/>
            </a:ext>
          </a:extLst>
        </xdr:cNvPr>
        <xdr:cNvSpPr/>
      </xdr:nvSpPr>
      <xdr:spPr>
        <a:xfrm>
          <a:off x="104775" y="4933950"/>
          <a:ext cx="26098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Kertas Kerja Kasus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419100</xdr:colOff>
      <xdr:row>40</xdr:row>
      <xdr:rowOff>9525</xdr:rowOff>
    </xdr:from>
    <xdr:to>
      <xdr:col>0</xdr:col>
      <xdr:colOff>2257425</xdr:colOff>
      <xdr:row>41</xdr:row>
      <xdr:rowOff>180975</xdr:rowOff>
    </xdr:to>
    <xdr:sp macro="" textlink="">
      <xdr:nvSpPr>
        <xdr:cNvPr id="17" name="Rectangle: Rounded Corners 1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2B732C2-AD31-4CE9-8A16-D2E6D86E0604}"/>
            </a:ext>
          </a:extLst>
        </xdr:cNvPr>
        <xdr:cNvSpPr/>
      </xdr:nvSpPr>
      <xdr:spPr>
        <a:xfrm>
          <a:off x="419100" y="8248650"/>
          <a:ext cx="1838325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Dashboard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7</xdr:col>
      <xdr:colOff>1800225</xdr:colOff>
      <xdr:row>5</xdr:row>
      <xdr:rowOff>12326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D0F2BBD-9707-4B97-977C-A7FDE3D202DA}"/>
            </a:ext>
          </a:extLst>
        </xdr:cNvPr>
        <xdr:cNvSpPr/>
      </xdr:nvSpPr>
      <xdr:spPr>
        <a:xfrm>
          <a:off x="15630525" y="200025"/>
          <a:ext cx="1800225" cy="821951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7</xdr:col>
      <xdr:colOff>1333500</xdr:colOff>
      <xdr:row>1</xdr:row>
      <xdr:rowOff>0</xdr:rowOff>
    </xdr:from>
    <xdr:to>
      <xdr:col>7</xdr:col>
      <xdr:colOff>2181225</xdr:colOff>
      <xdr:row>5</xdr:row>
      <xdr:rowOff>12326</xdr:rowOff>
    </xdr:to>
    <xdr:sp macro="" textlink="">
      <xdr:nvSpPr>
        <xdr:cNvPr id="3" name="Flowchart: Delay 2">
          <a:extLst>
            <a:ext uri="{FF2B5EF4-FFF2-40B4-BE49-F238E27FC236}">
              <a16:creationId xmlns:a16="http://schemas.microsoft.com/office/drawing/2014/main" id="{AB83341B-4915-4B1A-BFB6-ECE7232B3806}"/>
            </a:ext>
          </a:extLst>
        </xdr:cNvPr>
        <xdr:cNvSpPr/>
      </xdr:nvSpPr>
      <xdr:spPr>
        <a:xfrm>
          <a:off x="16964025" y="200025"/>
          <a:ext cx="847725" cy="821951"/>
        </a:xfrm>
        <a:prstGeom prst="flowChartDelay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7</xdr:col>
      <xdr:colOff>323851</xdr:colOff>
      <xdr:row>1</xdr:row>
      <xdr:rowOff>6431</xdr:rowOff>
    </xdr:from>
    <xdr:to>
      <xdr:col>7</xdr:col>
      <xdr:colOff>1714500</xdr:colOff>
      <xdr:row>5</xdr:row>
      <xdr:rowOff>1659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31CFE02-2001-40E6-A9D3-1DA41D4A0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54376" y="206456"/>
          <a:ext cx="1390649" cy="804853"/>
        </a:xfrm>
        <a:prstGeom prst="rect">
          <a:avLst/>
        </a:prstGeom>
      </xdr:spPr>
    </xdr:pic>
    <xdr:clientData/>
  </xdr:twoCellAnchor>
  <xdr:oneCellAnchor>
    <xdr:from>
      <xdr:col>7</xdr:col>
      <xdr:colOff>66675</xdr:colOff>
      <xdr:row>5</xdr:row>
      <xdr:rowOff>163046</xdr:rowOff>
    </xdr:from>
    <xdr:ext cx="2609850" cy="63094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668ECD-1114-4F68-AE5E-246F2350B34F}"/>
            </a:ext>
          </a:extLst>
        </xdr:cNvPr>
        <xdr:cNvSpPr txBox="1"/>
      </xdr:nvSpPr>
      <xdr:spPr>
        <a:xfrm>
          <a:off x="15697200" y="1172696"/>
          <a:ext cx="260985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LABORATORIUM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AKUNTANSI MENENGAH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7</xdr:col>
      <xdr:colOff>38101</xdr:colOff>
      <xdr:row>8</xdr:row>
      <xdr:rowOff>154617</xdr:rowOff>
    </xdr:from>
    <xdr:ext cx="2686050" cy="36163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02BC29C-1163-41E9-8FA3-78EC2CFD00E5}"/>
            </a:ext>
          </a:extLst>
        </xdr:cNvPr>
        <xdr:cNvSpPr txBox="1"/>
      </xdr:nvSpPr>
      <xdr:spPr>
        <a:xfrm>
          <a:off x="15668626" y="1764342"/>
          <a:ext cx="2686050" cy="3616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Universitas Gunadarma</a:t>
          </a:r>
        </a:p>
      </xdr:txBody>
    </xdr:sp>
    <xdr:clientData/>
  </xdr:oneCellAnchor>
  <xdr:oneCellAnchor>
    <xdr:from>
      <xdr:col>7</xdr:col>
      <xdr:colOff>285750</xdr:colOff>
      <xdr:row>10</xdr:row>
      <xdr:rowOff>159478</xdr:rowOff>
    </xdr:from>
    <xdr:ext cx="2200275" cy="630942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A4EF6E7-9896-42AC-AD97-D33CC0FA4E23}"/>
            </a:ext>
          </a:extLst>
        </xdr:cNvPr>
        <xdr:cNvSpPr txBox="1"/>
      </xdr:nvSpPr>
      <xdr:spPr>
        <a:xfrm>
          <a:off x="15916275" y="2169253"/>
          <a:ext cx="2200275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Praktikum Akuntansi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Keuangan Lanjut 1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7</xdr:col>
      <xdr:colOff>657225</xdr:colOff>
      <xdr:row>13</xdr:row>
      <xdr:rowOff>163209</xdr:rowOff>
    </xdr:from>
    <xdr:ext cx="1609725" cy="438582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DCA8CD2-81BE-4E3E-B73D-F17C79BED746}"/>
            </a:ext>
          </a:extLst>
        </xdr:cNvPr>
        <xdr:cNvSpPr txBox="1"/>
      </xdr:nvSpPr>
      <xdr:spPr>
        <a:xfrm>
          <a:off x="11944350" y="2773059"/>
          <a:ext cx="1609725" cy="4385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1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II </a:t>
          </a:r>
          <a:r>
            <a:rPr lang="en-ID" sz="1800" b="0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:</a:t>
          </a:r>
          <a:endParaRPr lang="en-ID" sz="1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7</xdr:col>
      <xdr:colOff>771525</xdr:colOff>
      <xdr:row>29</xdr:row>
      <xdr:rowOff>157089</xdr:rowOff>
    </xdr:from>
    <xdr:to>
      <xdr:col>7</xdr:col>
      <xdr:colOff>1971675</xdr:colOff>
      <xdr:row>32</xdr:row>
      <xdr:rowOff>52314</xdr:rowOff>
    </xdr:to>
    <xdr:sp macro="" textlink="">
      <xdr:nvSpPr>
        <xdr:cNvPr id="9" name="Rectangle: Rounded Corner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C83DBC-7349-424C-914B-1176E0966672}"/>
            </a:ext>
          </a:extLst>
        </xdr:cNvPr>
        <xdr:cNvSpPr/>
      </xdr:nvSpPr>
      <xdr:spPr>
        <a:xfrm>
          <a:off x="16402050" y="5900664"/>
          <a:ext cx="1200150" cy="466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6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6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</a:t>
          </a:r>
        </a:p>
      </xdr:txBody>
    </xdr:sp>
    <xdr:clientData/>
  </xdr:twoCellAnchor>
  <xdr:twoCellAnchor>
    <xdr:from>
      <xdr:col>7</xdr:col>
      <xdr:colOff>771524</xdr:colOff>
      <xdr:row>32</xdr:row>
      <xdr:rowOff>118989</xdr:rowOff>
    </xdr:from>
    <xdr:to>
      <xdr:col>7</xdr:col>
      <xdr:colOff>1971675</xdr:colOff>
      <xdr:row>34</xdr:row>
      <xdr:rowOff>176139</xdr:rowOff>
    </xdr:to>
    <xdr:sp macro="" textlink="">
      <xdr:nvSpPr>
        <xdr:cNvPr id="10" name="Rectangle: Rounded Corner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E34BE5E-7DE4-4EF9-BED8-BC9263742016}"/>
            </a:ext>
          </a:extLst>
        </xdr:cNvPr>
        <xdr:cNvSpPr/>
      </xdr:nvSpPr>
      <xdr:spPr>
        <a:xfrm>
          <a:off x="16402049" y="6434064"/>
          <a:ext cx="1200151" cy="43815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6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6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III</a:t>
          </a:r>
        </a:p>
      </xdr:txBody>
    </xdr:sp>
    <xdr:clientData/>
  </xdr:twoCellAnchor>
  <xdr:twoCellAnchor>
    <xdr:from>
      <xdr:col>7</xdr:col>
      <xdr:colOff>752476</xdr:colOff>
      <xdr:row>35</xdr:row>
      <xdr:rowOff>52313</xdr:rowOff>
    </xdr:from>
    <xdr:to>
      <xdr:col>7</xdr:col>
      <xdr:colOff>1971676</xdr:colOff>
      <xdr:row>37</xdr:row>
      <xdr:rowOff>118988</xdr:rowOff>
    </xdr:to>
    <xdr:sp macro="" textlink="">
      <xdr:nvSpPr>
        <xdr:cNvPr id="11" name="Rectangle: Rounded Corner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4500F5F-FA07-4B8E-8836-B62784B768B0}"/>
            </a:ext>
          </a:extLst>
        </xdr:cNvPr>
        <xdr:cNvSpPr/>
      </xdr:nvSpPr>
      <xdr:spPr>
        <a:xfrm>
          <a:off x="16383001" y="6938888"/>
          <a:ext cx="1219200" cy="44767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4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4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IV</a:t>
          </a:r>
        </a:p>
      </xdr:txBody>
    </xdr:sp>
    <xdr:clientData/>
  </xdr:twoCellAnchor>
  <xdr:twoCellAnchor>
    <xdr:from>
      <xdr:col>7</xdr:col>
      <xdr:colOff>685800</xdr:colOff>
      <xdr:row>22</xdr:row>
      <xdr:rowOff>9525</xdr:rowOff>
    </xdr:from>
    <xdr:to>
      <xdr:col>7</xdr:col>
      <xdr:colOff>2114550</xdr:colOff>
      <xdr:row>24</xdr:row>
      <xdr:rowOff>9525</xdr:rowOff>
    </xdr:to>
    <xdr:sp macro="" textlink="">
      <xdr:nvSpPr>
        <xdr:cNvPr id="12" name="Rectangle: Rounded Corners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983ACC4-ED96-4234-A785-1EBB930085DA}"/>
            </a:ext>
          </a:extLst>
        </xdr:cNvPr>
        <xdr:cNvSpPr/>
      </xdr:nvSpPr>
      <xdr:spPr>
        <a:xfrm>
          <a:off x="16316325" y="4419600"/>
          <a:ext cx="14287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 Kasus 1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7</xdr:col>
      <xdr:colOff>219074</xdr:colOff>
      <xdr:row>19</xdr:row>
      <xdr:rowOff>95250</xdr:rowOff>
    </xdr:from>
    <xdr:to>
      <xdr:col>7</xdr:col>
      <xdr:colOff>2695575</xdr:colOff>
      <xdr:row>21</xdr:row>
      <xdr:rowOff>66675</xdr:rowOff>
    </xdr:to>
    <xdr:sp macro="" textlink="">
      <xdr:nvSpPr>
        <xdr:cNvPr id="13" name="Rectangle: Rounded Corners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BB33F2B-DB5F-4C58-9255-58E06C613CD0}"/>
            </a:ext>
          </a:extLst>
        </xdr:cNvPr>
        <xdr:cNvSpPr/>
      </xdr:nvSpPr>
      <xdr:spPr>
        <a:xfrm>
          <a:off x="15849599" y="3905250"/>
          <a:ext cx="2476501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4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Kertas</a:t>
          </a:r>
          <a:r>
            <a:rPr lang="en-ID" sz="1400" b="1" baseline="0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 kerja Konsolidasi</a:t>
          </a:r>
          <a:endParaRPr lang="en-ID" sz="14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7</xdr:col>
      <xdr:colOff>800100</xdr:colOff>
      <xdr:row>16</xdr:row>
      <xdr:rowOff>161925</xdr:rowOff>
    </xdr:from>
    <xdr:to>
      <xdr:col>7</xdr:col>
      <xdr:colOff>2019300</xdr:colOff>
      <xdr:row>18</xdr:row>
      <xdr:rowOff>142875</xdr:rowOff>
    </xdr:to>
    <xdr:sp macro="" textlink="">
      <xdr:nvSpPr>
        <xdr:cNvPr id="14" name="Rectangle: Rounded Corners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0EC6AF5-FD84-405C-89FD-FDE855F41BCB}"/>
            </a:ext>
          </a:extLst>
        </xdr:cNvPr>
        <xdr:cNvSpPr/>
      </xdr:nvSpPr>
      <xdr:spPr>
        <a:xfrm>
          <a:off x="16430625" y="3371850"/>
          <a:ext cx="1219200" cy="38100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noFill/>
              </a:ln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Cokas 1</a:t>
          </a:r>
          <a:endParaRPr lang="en-ID" sz="1800" b="1">
            <a:ln>
              <a:noFill/>
            </a:ln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7</xdr:col>
      <xdr:colOff>104775</xdr:colOff>
      <xdr:row>24</xdr:row>
      <xdr:rowOff>152400</xdr:rowOff>
    </xdr:from>
    <xdr:to>
      <xdr:col>7</xdr:col>
      <xdr:colOff>2714625</xdr:colOff>
      <xdr:row>26</xdr:row>
      <xdr:rowOff>152400</xdr:rowOff>
    </xdr:to>
    <xdr:sp macro="" textlink="">
      <xdr:nvSpPr>
        <xdr:cNvPr id="15" name="Rectangle: Rounded Corners 1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5FF99B3-4DA5-41DC-8EFB-F675174B14AF}"/>
            </a:ext>
          </a:extLst>
        </xdr:cNvPr>
        <xdr:cNvSpPr/>
      </xdr:nvSpPr>
      <xdr:spPr>
        <a:xfrm>
          <a:off x="15735300" y="4943475"/>
          <a:ext cx="2609850" cy="381000"/>
        </a:xfrm>
        <a:prstGeom prst="roundRect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solidFill>
                  <a:srgbClr val="7030A0"/>
                </a:solidFill>
              </a:ln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Kertas Kerja Kasus</a:t>
          </a:r>
          <a:endParaRPr lang="en-ID" sz="1800" b="1">
            <a:ln>
              <a:solidFill>
                <a:srgbClr val="7030A0"/>
              </a:solidFill>
            </a:ln>
            <a:solidFill>
              <a:schemeClr val="bg1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7</xdr:col>
      <xdr:colOff>447675</xdr:colOff>
      <xdr:row>41</xdr:row>
      <xdr:rowOff>0</xdr:rowOff>
    </xdr:from>
    <xdr:to>
      <xdr:col>7</xdr:col>
      <xdr:colOff>2286000</xdr:colOff>
      <xdr:row>43</xdr:row>
      <xdr:rowOff>0</xdr:rowOff>
    </xdr:to>
    <xdr:sp macro="" textlink="">
      <xdr:nvSpPr>
        <xdr:cNvPr id="17" name="Rectangle: Rounded Corners 1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AEDB7BB-69BD-4173-A7BE-351045E805E8}"/>
            </a:ext>
          </a:extLst>
        </xdr:cNvPr>
        <xdr:cNvSpPr/>
      </xdr:nvSpPr>
      <xdr:spPr>
        <a:xfrm>
          <a:off x="11734800" y="8029575"/>
          <a:ext cx="1838325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Dashboard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361950</xdr:colOff>
      <xdr:row>2</xdr:row>
      <xdr:rowOff>95250</xdr:rowOff>
    </xdr:from>
    <xdr:ext cx="10460941" cy="861774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AF735057-E75F-40EC-8B2A-AA2BA33A7E6C}"/>
            </a:ext>
          </a:extLst>
        </xdr:cNvPr>
        <xdr:cNvSpPr txBox="1"/>
      </xdr:nvSpPr>
      <xdr:spPr>
        <a:xfrm>
          <a:off x="4629150" y="476250"/>
          <a:ext cx="10460941" cy="861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40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LABORATORIUM</a:t>
          </a:r>
          <a:r>
            <a:rPr lang="en-ID" sz="40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AKUNTANSI MENENGAH</a:t>
          </a:r>
          <a:endParaRPr lang="en-ID" sz="4000" b="1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10</xdr:col>
      <xdr:colOff>57150</xdr:colOff>
      <xdr:row>5</xdr:row>
      <xdr:rowOff>165646</xdr:rowOff>
    </xdr:from>
    <xdr:ext cx="6581775" cy="861774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37CF72A9-C356-4E0D-AD13-CD0D5465EB9B}"/>
            </a:ext>
          </a:extLst>
        </xdr:cNvPr>
        <xdr:cNvSpPr txBox="1"/>
      </xdr:nvSpPr>
      <xdr:spPr>
        <a:xfrm>
          <a:off x="6153150" y="1118146"/>
          <a:ext cx="6581775" cy="861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40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Universitas Gunadarma</a:t>
          </a:r>
        </a:p>
      </xdr:txBody>
    </xdr:sp>
    <xdr:clientData/>
  </xdr:oneCellAnchor>
  <xdr:oneCellAnchor>
    <xdr:from>
      <xdr:col>9</xdr:col>
      <xdr:colOff>238125</xdr:colOff>
      <xdr:row>13</xdr:row>
      <xdr:rowOff>23886</xdr:rowOff>
    </xdr:from>
    <xdr:ext cx="7505700" cy="630942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4444FA46-E719-4F0E-B3B1-E94676DF23A1}"/>
            </a:ext>
          </a:extLst>
        </xdr:cNvPr>
        <xdr:cNvSpPr txBox="1"/>
      </xdr:nvSpPr>
      <xdr:spPr>
        <a:xfrm>
          <a:off x="5724525" y="2500386"/>
          <a:ext cx="750570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2800" b="1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Praktikum Akuntansi</a:t>
          </a:r>
          <a:r>
            <a:rPr lang="en-ID" sz="2800" b="1" baseline="0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Keuangan Lanjut 1</a:t>
          </a:r>
          <a:endParaRPr lang="en-ID" sz="2800" b="1">
            <a:ln>
              <a:solidFill>
                <a:sysClr val="windowText" lastClr="000000"/>
              </a:solidFill>
            </a:ln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13</xdr:col>
      <xdr:colOff>0</xdr:colOff>
      <xdr:row>16</xdr:row>
      <xdr:rowOff>138186</xdr:rowOff>
    </xdr:from>
    <xdr:ext cx="3200400" cy="630942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397268E2-08FC-4A4F-A0E7-5EA7622FECDA}"/>
            </a:ext>
          </a:extLst>
        </xdr:cNvPr>
        <xdr:cNvSpPr txBox="1"/>
      </xdr:nvSpPr>
      <xdr:spPr>
        <a:xfrm>
          <a:off x="7924800" y="3186186"/>
          <a:ext cx="320040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2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2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III </a:t>
          </a:r>
          <a:r>
            <a:rPr lang="en-ID" sz="2800" b="0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:</a:t>
          </a:r>
          <a:endParaRPr lang="en-ID" sz="2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0</xdr:col>
      <xdr:colOff>0</xdr:colOff>
      <xdr:row>1</xdr:row>
      <xdr:rowOff>0</xdr:rowOff>
    </xdr:from>
    <xdr:to>
      <xdr:col>3</xdr:col>
      <xdr:colOff>352425</xdr:colOff>
      <xdr:row>9</xdr:row>
      <xdr:rowOff>47625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C1FB5DE0-E570-4786-9F77-24C0D69821EF}"/>
            </a:ext>
          </a:extLst>
        </xdr:cNvPr>
        <xdr:cNvSpPr/>
      </xdr:nvSpPr>
      <xdr:spPr>
        <a:xfrm>
          <a:off x="0" y="190500"/>
          <a:ext cx="2181225" cy="1571625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3</xdr:col>
      <xdr:colOff>333375</xdr:colOff>
      <xdr:row>1</xdr:row>
      <xdr:rowOff>0</xdr:rowOff>
    </xdr:from>
    <xdr:to>
      <xdr:col>5</xdr:col>
      <xdr:colOff>504825</xdr:colOff>
      <xdr:row>9</xdr:row>
      <xdr:rowOff>47625</xdr:rowOff>
    </xdr:to>
    <xdr:sp macro="" textlink="">
      <xdr:nvSpPr>
        <xdr:cNvPr id="23" name="Flowchart: Delay 22">
          <a:extLst>
            <a:ext uri="{FF2B5EF4-FFF2-40B4-BE49-F238E27FC236}">
              <a16:creationId xmlns:a16="http://schemas.microsoft.com/office/drawing/2014/main" id="{B1978B0B-A03A-4353-85EF-1528D43DA1CF}"/>
            </a:ext>
          </a:extLst>
        </xdr:cNvPr>
        <xdr:cNvSpPr/>
      </xdr:nvSpPr>
      <xdr:spPr>
        <a:xfrm>
          <a:off x="2162175" y="190500"/>
          <a:ext cx="1390650" cy="1571625"/>
        </a:xfrm>
        <a:prstGeom prst="flowChartDelay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0</xdr:col>
      <xdr:colOff>342900</xdr:colOff>
      <xdr:row>1</xdr:row>
      <xdr:rowOff>28575</xdr:rowOff>
    </xdr:from>
    <xdr:to>
      <xdr:col>4</xdr:col>
      <xdr:colOff>515893</xdr:colOff>
      <xdr:row>9</xdr:row>
      <xdr:rowOff>28574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757A78E1-D784-462A-A597-C259B8561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219075"/>
          <a:ext cx="2611393" cy="1523999"/>
        </a:xfrm>
        <a:prstGeom prst="rect">
          <a:avLst/>
        </a:prstGeom>
      </xdr:spPr>
    </xdr:pic>
    <xdr:clientData/>
  </xdr:twoCellAnchor>
  <xdr:twoCellAnchor>
    <xdr:from>
      <xdr:col>13</xdr:col>
      <xdr:colOff>447675</xdr:colOff>
      <xdr:row>20</xdr:row>
      <xdr:rowOff>114300</xdr:rowOff>
    </xdr:from>
    <xdr:to>
      <xdr:col>18</xdr:col>
      <xdr:colOff>9525</xdr:colOff>
      <xdr:row>22</xdr:row>
      <xdr:rowOff>114300</xdr:rowOff>
    </xdr:to>
    <xdr:sp macro="" textlink="">
      <xdr:nvSpPr>
        <xdr:cNvPr id="26" name="Rectangle: Rounded Corners 2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E03883-E904-4DF4-8C81-02C8501B4396}"/>
            </a:ext>
          </a:extLst>
        </xdr:cNvPr>
        <xdr:cNvSpPr/>
      </xdr:nvSpPr>
      <xdr:spPr>
        <a:xfrm>
          <a:off x="8372475" y="3924300"/>
          <a:ext cx="26098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Kertas Kerja Cokas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11</xdr:col>
      <xdr:colOff>333375</xdr:colOff>
      <xdr:row>20</xdr:row>
      <xdr:rowOff>114300</xdr:rowOff>
    </xdr:from>
    <xdr:to>
      <xdr:col>13</xdr:col>
      <xdr:colOff>304800</xdr:colOff>
      <xdr:row>22</xdr:row>
      <xdr:rowOff>114300</xdr:rowOff>
    </xdr:to>
    <xdr:sp macro="" textlink="">
      <xdr:nvSpPr>
        <xdr:cNvPr id="27" name="Rectangle: Rounded Corners 2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22603F9-2336-40D7-8530-A1169DA2B22A}"/>
            </a:ext>
          </a:extLst>
        </xdr:cNvPr>
        <xdr:cNvSpPr/>
      </xdr:nvSpPr>
      <xdr:spPr>
        <a:xfrm>
          <a:off x="7038975" y="3924300"/>
          <a:ext cx="1190625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 Kasus 1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18</xdr:col>
      <xdr:colOff>161925</xdr:colOff>
      <xdr:row>20</xdr:row>
      <xdr:rowOff>114300</xdr:rowOff>
    </xdr:from>
    <xdr:to>
      <xdr:col>22</xdr:col>
      <xdr:colOff>333375</xdr:colOff>
      <xdr:row>22</xdr:row>
      <xdr:rowOff>114300</xdr:rowOff>
    </xdr:to>
    <xdr:sp macro="" textlink="">
      <xdr:nvSpPr>
        <xdr:cNvPr id="28" name="Rectangle: Rounded Corners 2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D4CFBF-C88E-497E-9F5B-38EE8040A874}"/>
            </a:ext>
          </a:extLst>
        </xdr:cNvPr>
        <xdr:cNvSpPr/>
      </xdr:nvSpPr>
      <xdr:spPr>
        <a:xfrm>
          <a:off x="11134725" y="3924300"/>
          <a:ext cx="26098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Kertas Kerja Kasus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9</xdr:col>
      <xdr:colOff>190500</xdr:colOff>
      <xdr:row>20</xdr:row>
      <xdr:rowOff>104775</xdr:rowOff>
    </xdr:from>
    <xdr:to>
      <xdr:col>11</xdr:col>
      <xdr:colOff>190500</xdr:colOff>
      <xdr:row>22</xdr:row>
      <xdr:rowOff>104775</xdr:rowOff>
    </xdr:to>
    <xdr:sp macro="" textlink="">
      <xdr:nvSpPr>
        <xdr:cNvPr id="29" name="Rectangle: Rounded Corners 2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43CADD6-06AB-4313-ADE7-FC4C47AC631C}"/>
            </a:ext>
          </a:extLst>
        </xdr:cNvPr>
        <xdr:cNvSpPr/>
      </xdr:nvSpPr>
      <xdr:spPr>
        <a:xfrm>
          <a:off x="5676900" y="3914775"/>
          <a:ext cx="121920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Cokas 1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10</xdr:col>
      <xdr:colOff>466725</xdr:colOff>
      <xdr:row>27</xdr:row>
      <xdr:rowOff>157089</xdr:rowOff>
    </xdr:from>
    <xdr:to>
      <xdr:col>12</xdr:col>
      <xdr:colOff>447675</xdr:colOff>
      <xdr:row>30</xdr:row>
      <xdr:rowOff>52314</xdr:rowOff>
    </xdr:to>
    <xdr:sp macro="" textlink="">
      <xdr:nvSpPr>
        <xdr:cNvPr id="2" name="Rectangle: Rounded Corners 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61B994C-E34D-4245-B70B-83A0DA377173}"/>
            </a:ext>
          </a:extLst>
        </xdr:cNvPr>
        <xdr:cNvSpPr/>
      </xdr:nvSpPr>
      <xdr:spPr>
        <a:xfrm>
          <a:off x="6562725" y="5300589"/>
          <a:ext cx="1200150" cy="466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</a:t>
          </a:r>
        </a:p>
      </xdr:txBody>
    </xdr:sp>
    <xdr:clientData/>
  </xdr:twoCellAnchor>
  <xdr:twoCellAnchor>
    <xdr:from>
      <xdr:col>13</xdr:col>
      <xdr:colOff>47624</xdr:colOff>
      <xdr:row>28</xdr:row>
      <xdr:rowOff>4689</xdr:rowOff>
    </xdr:from>
    <xdr:to>
      <xdr:col>15</xdr:col>
      <xdr:colOff>28575</xdr:colOff>
      <xdr:row>30</xdr:row>
      <xdr:rowOff>61839</xdr:rowOff>
    </xdr:to>
    <xdr:sp macro="" textlink="">
      <xdr:nvSpPr>
        <xdr:cNvPr id="3" name="Rectangle: Rounded Corners 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05AF2C3-76CB-4639-96A0-164A11116660}"/>
            </a:ext>
          </a:extLst>
        </xdr:cNvPr>
        <xdr:cNvSpPr/>
      </xdr:nvSpPr>
      <xdr:spPr>
        <a:xfrm>
          <a:off x="7972424" y="5338689"/>
          <a:ext cx="1200151" cy="43815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</a:t>
          </a:r>
        </a:p>
      </xdr:txBody>
    </xdr:sp>
    <xdr:clientData/>
  </xdr:twoCellAnchor>
  <xdr:twoCellAnchor>
    <xdr:from>
      <xdr:col>15</xdr:col>
      <xdr:colOff>228601</xdr:colOff>
      <xdr:row>27</xdr:row>
      <xdr:rowOff>185663</xdr:rowOff>
    </xdr:from>
    <xdr:to>
      <xdr:col>17</xdr:col>
      <xdr:colOff>228601</xdr:colOff>
      <xdr:row>30</xdr:row>
      <xdr:rowOff>61838</xdr:rowOff>
    </xdr:to>
    <xdr:sp macro="" textlink="">
      <xdr:nvSpPr>
        <xdr:cNvPr id="4" name="Rectangle: Rounded Corners 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2D604EA-51A5-4912-A02A-1075DF72075D}"/>
            </a:ext>
          </a:extLst>
        </xdr:cNvPr>
        <xdr:cNvSpPr/>
      </xdr:nvSpPr>
      <xdr:spPr>
        <a:xfrm>
          <a:off x="9372601" y="5329163"/>
          <a:ext cx="1219200" cy="44767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IV</a:t>
          </a:r>
        </a:p>
      </xdr:txBody>
    </xdr:sp>
    <xdr:clientData/>
  </xdr:twoCellAnchor>
  <xdr:oneCellAnchor>
    <xdr:from>
      <xdr:col>13</xdr:col>
      <xdr:colOff>114299</xdr:colOff>
      <xdr:row>24</xdr:row>
      <xdr:rowOff>9525</xdr:rowOff>
    </xdr:from>
    <xdr:ext cx="3200400" cy="63094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3777F17-3842-40D7-8765-19C28D1C251E}"/>
            </a:ext>
          </a:extLst>
        </xdr:cNvPr>
        <xdr:cNvSpPr txBox="1"/>
      </xdr:nvSpPr>
      <xdr:spPr>
        <a:xfrm>
          <a:off x="8039099" y="4581525"/>
          <a:ext cx="320040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2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2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Lainnya :</a:t>
          </a:r>
          <a:endParaRPr lang="en-ID" sz="2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17</xdr:col>
      <xdr:colOff>457198</xdr:colOff>
      <xdr:row>27</xdr:row>
      <xdr:rowOff>171449</xdr:rowOff>
    </xdr:from>
    <xdr:to>
      <xdr:col>20</xdr:col>
      <xdr:colOff>466723</xdr:colOff>
      <xdr:row>30</xdr:row>
      <xdr:rowOff>66674</xdr:rowOff>
    </xdr:to>
    <xdr:sp macro="" textlink="">
      <xdr:nvSpPr>
        <xdr:cNvPr id="6" name="Rectangle: Rounded Corners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20E5796-0FDC-44CC-9B2C-6DBEE0CD93C6}"/>
            </a:ext>
          </a:extLst>
        </xdr:cNvPr>
        <xdr:cNvSpPr/>
      </xdr:nvSpPr>
      <xdr:spPr>
        <a:xfrm>
          <a:off x="10820398" y="5314949"/>
          <a:ext cx="1838325" cy="466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Dashboard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1800225</xdr:colOff>
      <xdr:row>5</xdr:row>
      <xdr:rowOff>21851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C9A38A7-6749-4DF8-9CEB-F7D2CAA859C7}"/>
            </a:ext>
          </a:extLst>
        </xdr:cNvPr>
        <xdr:cNvSpPr/>
      </xdr:nvSpPr>
      <xdr:spPr>
        <a:xfrm>
          <a:off x="0" y="200025"/>
          <a:ext cx="1800225" cy="821951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1333500</xdr:colOff>
      <xdr:row>1</xdr:row>
      <xdr:rowOff>0</xdr:rowOff>
    </xdr:from>
    <xdr:to>
      <xdr:col>0</xdr:col>
      <xdr:colOff>2181225</xdr:colOff>
      <xdr:row>5</xdr:row>
      <xdr:rowOff>21851</xdr:rowOff>
    </xdr:to>
    <xdr:sp macro="" textlink="">
      <xdr:nvSpPr>
        <xdr:cNvPr id="3" name="Flowchart: Delay 2">
          <a:extLst>
            <a:ext uri="{FF2B5EF4-FFF2-40B4-BE49-F238E27FC236}">
              <a16:creationId xmlns:a16="http://schemas.microsoft.com/office/drawing/2014/main" id="{0DD8D892-C725-465B-8457-64D29A98F2CC}"/>
            </a:ext>
          </a:extLst>
        </xdr:cNvPr>
        <xdr:cNvSpPr/>
      </xdr:nvSpPr>
      <xdr:spPr>
        <a:xfrm>
          <a:off x="1333500" y="200025"/>
          <a:ext cx="847725" cy="821951"/>
        </a:xfrm>
        <a:prstGeom prst="flowChartDelay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0</xdr:col>
      <xdr:colOff>323851</xdr:colOff>
      <xdr:row>1</xdr:row>
      <xdr:rowOff>6431</xdr:rowOff>
    </xdr:from>
    <xdr:to>
      <xdr:col>0</xdr:col>
      <xdr:colOff>1714500</xdr:colOff>
      <xdr:row>5</xdr:row>
      <xdr:rowOff>11184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43CAAC1-682F-46E3-9E2C-BFE68F016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1" y="206456"/>
          <a:ext cx="1390649" cy="804853"/>
        </a:xfrm>
        <a:prstGeom prst="rect">
          <a:avLst/>
        </a:prstGeom>
      </xdr:spPr>
    </xdr:pic>
    <xdr:clientData/>
  </xdr:twoCellAnchor>
  <xdr:oneCellAnchor>
    <xdr:from>
      <xdr:col>0</xdr:col>
      <xdr:colOff>66675</xdr:colOff>
      <xdr:row>5</xdr:row>
      <xdr:rowOff>172571</xdr:rowOff>
    </xdr:from>
    <xdr:ext cx="2609850" cy="63094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6CDFFD0-04EB-46A1-B6FF-791169321FC2}"/>
            </a:ext>
          </a:extLst>
        </xdr:cNvPr>
        <xdr:cNvSpPr txBox="1"/>
      </xdr:nvSpPr>
      <xdr:spPr>
        <a:xfrm>
          <a:off x="66675" y="1172696"/>
          <a:ext cx="260985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LABORATORIUM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AKUNTANSI MENENGAH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38101</xdr:colOff>
      <xdr:row>8</xdr:row>
      <xdr:rowOff>164142</xdr:rowOff>
    </xdr:from>
    <xdr:ext cx="2686050" cy="36163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8362507-8DF1-4780-95AC-3E0BCA038510}"/>
            </a:ext>
          </a:extLst>
        </xdr:cNvPr>
        <xdr:cNvSpPr txBox="1"/>
      </xdr:nvSpPr>
      <xdr:spPr>
        <a:xfrm>
          <a:off x="38101" y="1764342"/>
          <a:ext cx="2686050" cy="3616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Universitas Gunadarma</a:t>
          </a:r>
        </a:p>
      </xdr:txBody>
    </xdr:sp>
    <xdr:clientData/>
  </xdr:oneCellAnchor>
  <xdr:oneCellAnchor>
    <xdr:from>
      <xdr:col>0</xdr:col>
      <xdr:colOff>285750</xdr:colOff>
      <xdr:row>10</xdr:row>
      <xdr:rowOff>169003</xdr:rowOff>
    </xdr:from>
    <xdr:ext cx="2200275" cy="630942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ECF3C93-C42B-43D5-9AAF-EB0D737CD019}"/>
            </a:ext>
          </a:extLst>
        </xdr:cNvPr>
        <xdr:cNvSpPr txBox="1"/>
      </xdr:nvSpPr>
      <xdr:spPr>
        <a:xfrm>
          <a:off x="285750" y="2169253"/>
          <a:ext cx="2200275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Praktikum Akuntansi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Keuangan Lanjut 1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619125</xdr:colOff>
      <xdr:row>14</xdr:row>
      <xdr:rowOff>191784</xdr:rowOff>
    </xdr:from>
    <xdr:ext cx="1609725" cy="438582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36C8563-834D-4273-B2F0-FCCBBF1D4028}"/>
            </a:ext>
          </a:extLst>
        </xdr:cNvPr>
        <xdr:cNvSpPr txBox="1"/>
      </xdr:nvSpPr>
      <xdr:spPr>
        <a:xfrm>
          <a:off x="619125" y="2992134"/>
          <a:ext cx="1609725" cy="4385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1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III </a:t>
          </a:r>
          <a:r>
            <a:rPr lang="en-ID" sz="1800" b="0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:</a:t>
          </a:r>
          <a:endParaRPr lang="en-ID" sz="1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0</xdr:col>
      <xdr:colOff>133350</xdr:colOff>
      <xdr:row>22</xdr:row>
      <xdr:rowOff>123825</xdr:rowOff>
    </xdr:from>
    <xdr:to>
      <xdr:col>0</xdr:col>
      <xdr:colOff>2743200</xdr:colOff>
      <xdr:row>24</xdr:row>
      <xdr:rowOff>104775</xdr:rowOff>
    </xdr:to>
    <xdr:sp macro="" textlink="">
      <xdr:nvSpPr>
        <xdr:cNvPr id="9" name="Rectangle: Rounded Corner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DFF619-3161-4A99-A278-2B9EECCD7730}"/>
            </a:ext>
          </a:extLst>
        </xdr:cNvPr>
        <xdr:cNvSpPr/>
      </xdr:nvSpPr>
      <xdr:spPr>
        <a:xfrm>
          <a:off x="133350" y="4524375"/>
          <a:ext cx="26098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Kertas Kerja Cokas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771525</xdr:colOff>
      <xdr:row>20</xdr:row>
      <xdr:rowOff>19050</xdr:rowOff>
    </xdr:from>
    <xdr:to>
      <xdr:col>0</xdr:col>
      <xdr:colOff>1962150</xdr:colOff>
      <xdr:row>22</xdr:row>
      <xdr:rowOff>0</xdr:rowOff>
    </xdr:to>
    <xdr:sp macro="" textlink="">
      <xdr:nvSpPr>
        <xdr:cNvPr id="10" name="Rectangle: Rounded Corner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DE9C8D9-ADE9-4F1B-9654-B7BF7DD62355}"/>
            </a:ext>
          </a:extLst>
        </xdr:cNvPr>
        <xdr:cNvSpPr/>
      </xdr:nvSpPr>
      <xdr:spPr>
        <a:xfrm>
          <a:off x="771525" y="4019550"/>
          <a:ext cx="1190625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 Kasus 1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133350</xdr:colOff>
      <xdr:row>25</xdr:row>
      <xdr:rowOff>47625</xdr:rowOff>
    </xdr:from>
    <xdr:to>
      <xdr:col>0</xdr:col>
      <xdr:colOff>2743200</xdr:colOff>
      <xdr:row>27</xdr:row>
      <xdr:rowOff>28575</xdr:rowOff>
    </xdr:to>
    <xdr:sp macro="" textlink="">
      <xdr:nvSpPr>
        <xdr:cNvPr id="11" name="Rectangle: Rounded Corner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6A89A1-527B-44FD-A6D0-E826DC4F4ABB}"/>
            </a:ext>
          </a:extLst>
        </xdr:cNvPr>
        <xdr:cNvSpPr/>
      </xdr:nvSpPr>
      <xdr:spPr>
        <a:xfrm>
          <a:off x="133350" y="5048250"/>
          <a:ext cx="26098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Kertas Kerja Kasus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762000</xdr:colOff>
      <xdr:row>17</xdr:row>
      <xdr:rowOff>95250</xdr:rowOff>
    </xdr:from>
    <xdr:to>
      <xdr:col>0</xdr:col>
      <xdr:colOff>1981200</xdr:colOff>
      <xdr:row>19</xdr:row>
      <xdr:rowOff>76200</xdr:rowOff>
    </xdr:to>
    <xdr:sp macro="" textlink="">
      <xdr:nvSpPr>
        <xdr:cNvPr id="12" name="Rectangle: Rounded Corners 11">
          <a:extLst>
            <a:ext uri="{FF2B5EF4-FFF2-40B4-BE49-F238E27FC236}">
              <a16:creationId xmlns:a16="http://schemas.microsoft.com/office/drawing/2014/main" id="{B28EFE34-A57A-4680-BA4B-91C81D8F4374}"/>
            </a:ext>
          </a:extLst>
        </xdr:cNvPr>
        <xdr:cNvSpPr/>
      </xdr:nvSpPr>
      <xdr:spPr>
        <a:xfrm>
          <a:off x="762000" y="3495675"/>
          <a:ext cx="1219200" cy="381000"/>
        </a:xfrm>
        <a:prstGeom prst="roundRect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solidFill>
                  <a:srgbClr val="7030A0"/>
                </a:solidFill>
              </a:ln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Cokas 1</a:t>
          </a:r>
          <a:endParaRPr lang="en-ID" sz="1800" b="1">
            <a:ln>
              <a:solidFill>
                <a:srgbClr val="7030A0"/>
              </a:solidFill>
            </a:ln>
            <a:solidFill>
              <a:schemeClr val="bg1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790575</xdr:colOff>
      <xdr:row>31</xdr:row>
      <xdr:rowOff>19050</xdr:rowOff>
    </xdr:from>
    <xdr:to>
      <xdr:col>0</xdr:col>
      <xdr:colOff>1990725</xdr:colOff>
      <xdr:row>33</xdr:row>
      <xdr:rowOff>85725</xdr:rowOff>
    </xdr:to>
    <xdr:sp macro="" textlink="">
      <xdr:nvSpPr>
        <xdr:cNvPr id="14" name="Rectangle: Rounded Corners 1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055E445-E938-42FF-B0F3-205A204492AC}"/>
            </a:ext>
          </a:extLst>
        </xdr:cNvPr>
        <xdr:cNvSpPr/>
      </xdr:nvSpPr>
      <xdr:spPr>
        <a:xfrm>
          <a:off x="790575" y="6219825"/>
          <a:ext cx="1200150" cy="466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</a:t>
          </a:r>
        </a:p>
      </xdr:txBody>
    </xdr:sp>
    <xdr:clientData/>
  </xdr:twoCellAnchor>
  <xdr:twoCellAnchor>
    <xdr:from>
      <xdr:col>0</xdr:col>
      <xdr:colOff>800099</xdr:colOff>
      <xdr:row>36</xdr:row>
      <xdr:rowOff>123825</xdr:rowOff>
    </xdr:from>
    <xdr:to>
      <xdr:col>0</xdr:col>
      <xdr:colOff>2000250</xdr:colOff>
      <xdr:row>38</xdr:row>
      <xdr:rowOff>161925</xdr:rowOff>
    </xdr:to>
    <xdr:sp macro="" textlink="">
      <xdr:nvSpPr>
        <xdr:cNvPr id="15" name="Rectangle: Rounded Corners 1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5F6455B-982D-4AFC-9227-4D0987BE20CB}"/>
            </a:ext>
          </a:extLst>
        </xdr:cNvPr>
        <xdr:cNvSpPr/>
      </xdr:nvSpPr>
      <xdr:spPr>
        <a:xfrm>
          <a:off x="800099" y="7324725"/>
          <a:ext cx="1200151" cy="43815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6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6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IV</a:t>
          </a:r>
        </a:p>
      </xdr:txBody>
    </xdr:sp>
    <xdr:clientData/>
  </xdr:twoCellAnchor>
  <xdr:twoCellAnchor>
    <xdr:from>
      <xdr:col>0</xdr:col>
      <xdr:colOff>790575</xdr:colOff>
      <xdr:row>33</xdr:row>
      <xdr:rowOff>180975</xdr:rowOff>
    </xdr:from>
    <xdr:to>
      <xdr:col>0</xdr:col>
      <xdr:colOff>2009775</xdr:colOff>
      <xdr:row>36</xdr:row>
      <xdr:rowOff>28575</xdr:rowOff>
    </xdr:to>
    <xdr:sp macro="" textlink="">
      <xdr:nvSpPr>
        <xdr:cNvPr id="17" name="Rectangle: Rounded Corners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A42D481-7AE5-475C-B95E-E77EFE36B28D}"/>
            </a:ext>
          </a:extLst>
        </xdr:cNvPr>
        <xdr:cNvSpPr/>
      </xdr:nvSpPr>
      <xdr:spPr>
        <a:xfrm>
          <a:off x="790575" y="6781800"/>
          <a:ext cx="1219200" cy="44767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</a:t>
          </a:r>
        </a:p>
      </xdr:txBody>
    </xdr:sp>
    <xdr:clientData/>
  </xdr:twoCellAnchor>
  <xdr:twoCellAnchor>
    <xdr:from>
      <xdr:col>0</xdr:col>
      <xdr:colOff>476250</xdr:colOff>
      <xdr:row>42</xdr:row>
      <xdr:rowOff>38100</xdr:rowOff>
    </xdr:from>
    <xdr:to>
      <xdr:col>0</xdr:col>
      <xdr:colOff>2314575</xdr:colOff>
      <xdr:row>44</xdr:row>
      <xdr:rowOff>19050</xdr:rowOff>
    </xdr:to>
    <xdr:sp macro="" textlink="">
      <xdr:nvSpPr>
        <xdr:cNvPr id="18" name="Rectangle: Rounded Corners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852A6A8-F523-4F38-9E80-B26CA6E1CCBA}"/>
            </a:ext>
          </a:extLst>
        </xdr:cNvPr>
        <xdr:cNvSpPr/>
      </xdr:nvSpPr>
      <xdr:spPr>
        <a:xfrm>
          <a:off x="476250" y="8439150"/>
          <a:ext cx="1838325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Dashboard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6</xdr:col>
      <xdr:colOff>1800225</xdr:colOff>
      <xdr:row>5</xdr:row>
      <xdr:rowOff>37539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21C29AEA-EA7F-4071-91BC-72679A011738}"/>
            </a:ext>
          </a:extLst>
        </xdr:cNvPr>
        <xdr:cNvSpPr/>
      </xdr:nvSpPr>
      <xdr:spPr>
        <a:xfrm>
          <a:off x="12371294" y="201706"/>
          <a:ext cx="1800225" cy="821951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6</xdr:col>
      <xdr:colOff>1333500</xdr:colOff>
      <xdr:row>1</xdr:row>
      <xdr:rowOff>0</xdr:rowOff>
    </xdr:from>
    <xdr:to>
      <xdr:col>6</xdr:col>
      <xdr:colOff>2181225</xdr:colOff>
      <xdr:row>5</xdr:row>
      <xdr:rowOff>37539</xdr:rowOff>
    </xdr:to>
    <xdr:sp macro="" textlink="">
      <xdr:nvSpPr>
        <xdr:cNvPr id="42" name="Flowchart: Delay 41">
          <a:extLst>
            <a:ext uri="{FF2B5EF4-FFF2-40B4-BE49-F238E27FC236}">
              <a16:creationId xmlns:a16="http://schemas.microsoft.com/office/drawing/2014/main" id="{70F18901-88C8-43E8-84F0-428710727416}"/>
            </a:ext>
          </a:extLst>
        </xdr:cNvPr>
        <xdr:cNvSpPr/>
      </xdr:nvSpPr>
      <xdr:spPr>
        <a:xfrm>
          <a:off x="13704794" y="201706"/>
          <a:ext cx="847725" cy="821951"/>
        </a:xfrm>
        <a:prstGeom prst="flowChartDelay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6</xdr:col>
      <xdr:colOff>323851</xdr:colOff>
      <xdr:row>1</xdr:row>
      <xdr:rowOff>6431</xdr:rowOff>
    </xdr:from>
    <xdr:to>
      <xdr:col>6</xdr:col>
      <xdr:colOff>1714500</xdr:colOff>
      <xdr:row>5</xdr:row>
      <xdr:rowOff>26872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A3EA5E91-6D75-4031-8F04-44C08C357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95145" y="208137"/>
          <a:ext cx="1390649" cy="804853"/>
        </a:xfrm>
        <a:prstGeom prst="rect">
          <a:avLst/>
        </a:prstGeom>
      </xdr:spPr>
    </xdr:pic>
    <xdr:clientData/>
  </xdr:twoCellAnchor>
  <xdr:oneCellAnchor>
    <xdr:from>
      <xdr:col>6</xdr:col>
      <xdr:colOff>66675</xdr:colOff>
      <xdr:row>5</xdr:row>
      <xdr:rowOff>188259</xdr:rowOff>
    </xdr:from>
    <xdr:ext cx="2609850" cy="630942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A44F7AC0-2D3A-4AE7-A539-7500F3534888}"/>
            </a:ext>
          </a:extLst>
        </xdr:cNvPr>
        <xdr:cNvSpPr txBox="1"/>
      </xdr:nvSpPr>
      <xdr:spPr>
        <a:xfrm>
          <a:off x="12437969" y="1174377"/>
          <a:ext cx="260985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LABORATORIUM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AKUNTANSI MENENGAH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6</xdr:col>
      <xdr:colOff>38101</xdr:colOff>
      <xdr:row>8</xdr:row>
      <xdr:rowOff>185994</xdr:rowOff>
    </xdr:from>
    <xdr:ext cx="2686050" cy="36163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2A68DB95-B1AE-4763-A580-04D6FB22460A}"/>
            </a:ext>
          </a:extLst>
        </xdr:cNvPr>
        <xdr:cNvSpPr txBox="1"/>
      </xdr:nvSpPr>
      <xdr:spPr>
        <a:xfrm>
          <a:off x="12409395" y="1766023"/>
          <a:ext cx="2686050" cy="3616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Universitas Gunadarma</a:t>
          </a:r>
        </a:p>
      </xdr:txBody>
    </xdr:sp>
    <xdr:clientData/>
  </xdr:oneCellAnchor>
  <xdr:oneCellAnchor>
    <xdr:from>
      <xdr:col>6</xdr:col>
      <xdr:colOff>285750</xdr:colOff>
      <xdr:row>10</xdr:row>
      <xdr:rowOff>187493</xdr:rowOff>
    </xdr:from>
    <xdr:ext cx="2200275" cy="630942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153C8413-607C-4E12-AAEB-F60BC96AAC4B}"/>
            </a:ext>
          </a:extLst>
        </xdr:cNvPr>
        <xdr:cNvSpPr txBox="1"/>
      </xdr:nvSpPr>
      <xdr:spPr>
        <a:xfrm>
          <a:off x="12657044" y="2170934"/>
          <a:ext cx="2200275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Praktikum Akuntansi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Keuangan Lanjut 1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6</xdr:col>
      <xdr:colOff>619125</xdr:colOff>
      <xdr:row>14</xdr:row>
      <xdr:rowOff>1844</xdr:rowOff>
    </xdr:from>
    <xdr:ext cx="1609725" cy="438582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12224A46-A0BC-42DD-849C-486E44368F2E}"/>
            </a:ext>
          </a:extLst>
        </xdr:cNvPr>
        <xdr:cNvSpPr txBox="1"/>
      </xdr:nvSpPr>
      <xdr:spPr>
        <a:xfrm>
          <a:off x="12990419" y="2993815"/>
          <a:ext cx="1609725" cy="4385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1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III </a:t>
          </a:r>
          <a:r>
            <a:rPr lang="en-ID" sz="1800" b="0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:</a:t>
          </a:r>
          <a:endParaRPr lang="en-ID" sz="1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6</xdr:col>
      <xdr:colOff>133350</xdr:colOff>
      <xdr:row>21</xdr:row>
      <xdr:rowOff>131669</xdr:rowOff>
    </xdr:from>
    <xdr:to>
      <xdr:col>6</xdr:col>
      <xdr:colOff>2743200</xdr:colOff>
      <xdr:row>23</xdr:row>
      <xdr:rowOff>109257</xdr:rowOff>
    </xdr:to>
    <xdr:sp macro="" textlink="">
      <xdr:nvSpPr>
        <xdr:cNvPr id="48" name="Rectangle: Rounded Corners 47">
          <a:extLst>
            <a:ext uri="{FF2B5EF4-FFF2-40B4-BE49-F238E27FC236}">
              <a16:creationId xmlns:a16="http://schemas.microsoft.com/office/drawing/2014/main" id="{DDCA3C62-EA0E-4CAB-BB9B-702448FFCAE0}"/>
            </a:ext>
          </a:extLst>
        </xdr:cNvPr>
        <xdr:cNvSpPr/>
      </xdr:nvSpPr>
      <xdr:spPr>
        <a:xfrm>
          <a:off x="12504644" y="4535581"/>
          <a:ext cx="2609850" cy="381000"/>
        </a:xfrm>
        <a:prstGeom prst="roundRect">
          <a:avLst/>
        </a:prstGeom>
        <a:solidFill>
          <a:schemeClr val="accent4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solidFill>
                  <a:srgbClr val="7030A0"/>
                </a:solidFill>
              </a:ln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Kertas Kerja Cokas</a:t>
          </a:r>
          <a:endParaRPr lang="en-ID" sz="1800" b="1">
            <a:ln>
              <a:solidFill>
                <a:srgbClr val="7030A0"/>
              </a:solidFill>
            </a:ln>
            <a:solidFill>
              <a:schemeClr val="bg1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6</xdr:col>
      <xdr:colOff>771525</xdr:colOff>
      <xdr:row>19</xdr:row>
      <xdr:rowOff>30256</xdr:rowOff>
    </xdr:from>
    <xdr:to>
      <xdr:col>6</xdr:col>
      <xdr:colOff>1962150</xdr:colOff>
      <xdr:row>21</xdr:row>
      <xdr:rowOff>7844</xdr:rowOff>
    </xdr:to>
    <xdr:sp macro="" textlink="">
      <xdr:nvSpPr>
        <xdr:cNvPr id="49" name="Rectangle: Rounded Corners 4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3A20B7-9BD3-4AB5-9585-F3917AB7900B}"/>
            </a:ext>
          </a:extLst>
        </xdr:cNvPr>
        <xdr:cNvSpPr/>
      </xdr:nvSpPr>
      <xdr:spPr>
        <a:xfrm>
          <a:off x="13142819" y="4030756"/>
          <a:ext cx="1190625" cy="38100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ID" sz="1800" b="1">
              <a:ln>
                <a:noFill/>
              </a:ln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 Kasus 1</a:t>
          </a:r>
          <a:endParaRPr lang="en-ID" sz="1800" b="1">
            <a:ln>
              <a:noFill/>
            </a:ln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6</xdr:col>
      <xdr:colOff>133350</xdr:colOff>
      <xdr:row>24</xdr:row>
      <xdr:rowOff>50427</xdr:rowOff>
    </xdr:from>
    <xdr:to>
      <xdr:col>6</xdr:col>
      <xdr:colOff>2743200</xdr:colOff>
      <xdr:row>26</xdr:row>
      <xdr:rowOff>28015</xdr:rowOff>
    </xdr:to>
    <xdr:sp macro="" textlink="">
      <xdr:nvSpPr>
        <xdr:cNvPr id="50" name="Rectangle: Rounded Corners 4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BC6FA5-5EB7-45B5-9F4E-D71C71C4FAD8}"/>
            </a:ext>
          </a:extLst>
        </xdr:cNvPr>
        <xdr:cNvSpPr/>
      </xdr:nvSpPr>
      <xdr:spPr>
        <a:xfrm>
          <a:off x="12504644" y="5059456"/>
          <a:ext cx="26098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Kertas Kerja Kasus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6</xdr:col>
      <xdr:colOff>762000</xdr:colOff>
      <xdr:row>16</xdr:row>
      <xdr:rowOff>111499</xdr:rowOff>
    </xdr:from>
    <xdr:to>
      <xdr:col>6</xdr:col>
      <xdr:colOff>1981200</xdr:colOff>
      <xdr:row>18</xdr:row>
      <xdr:rowOff>89087</xdr:rowOff>
    </xdr:to>
    <xdr:sp macro="" textlink="">
      <xdr:nvSpPr>
        <xdr:cNvPr id="51" name="Rectangle: Rounded Corners 5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C46F6F0-5990-4179-BDC2-36977C857FCA}"/>
            </a:ext>
          </a:extLst>
        </xdr:cNvPr>
        <xdr:cNvSpPr/>
      </xdr:nvSpPr>
      <xdr:spPr>
        <a:xfrm>
          <a:off x="13133294" y="3506881"/>
          <a:ext cx="1219200" cy="381000"/>
        </a:xfrm>
        <a:prstGeom prst="round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noFill/>
              </a:ln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Cokas 1</a:t>
          </a:r>
          <a:endParaRPr lang="en-ID" sz="1800" b="1">
            <a:ln>
              <a:noFill/>
            </a:ln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6</xdr:col>
      <xdr:colOff>777128</xdr:colOff>
      <xdr:row>30</xdr:row>
      <xdr:rowOff>190500</xdr:rowOff>
    </xdr:from>
    <xdr:to>
      <xdr:col>6</xdr:col>
      <xdr:colOff>1977278</xdr:colOff>
      <xdr:row>33</xdr:row>
      <xdr:rowOff>52108</xdr:rowOff>
    </xdr:to>
    <xdr:sp macro="" textlink="">
      <xdr:nvSpPr>
        <xdr:cNvPr id="6" name="Rectangle: Rounded Corner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146224C-988B-4B62-A5AD-8DB0EC3A8B85}"/>
            </a:ext>
          </a:extLst>
        </xdr:cNvPr>
        <xdr:cNvSpPr/>
      </xdr:nvSpPr>
      <xdr:spPr>
        <a:xfrm>
          <a:off x="13148422" y="6409765"/>
          <a:ext cx="1200150" cy="466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6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6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</a:t>
          </a:r>
        </a:p>
      </xdr:txBody>
    </xdr:sp>
    <xdr:clientData/>
  </xdr:twoCellAnchor>
  <xdr:twoCellAnchor>
    <xdr:from>
      <xdr:col>6</xdr:col>
      <xdr:colOff>786652</xdr:colOff>
      <xdr:row>36</xdr:row>
      <xdr:rowOff>85165</xdr:rowOff>
    </xdr:from>
    <xdr:to>
      <xdr:col>6</xdr:col>
      <xdr:colOff>1986803</xdr:colOff>
      <xdr:row>38</xdr:row>
      <xdr:rowOff>119903</xdr:rowOff>
    </xdr:to>
    <xdr:sp macro="" textlink="">
      <xdr:nvSpPr>
        <xdr:cNvPr id="7" name="Rectangle: Rounded Corner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E981D0A-FF7D-4C23-A2D9-3EE1BCAC3378}"/>
            </a:ext>
          </a:extLst>
        </xdr:cNvPr>
        <xdr:cNvSpPr/>
      </xdr:nvSpPr>
      <xdr:spPr>
        <a:xfrm>
          <a:off x="13157946" y="7514665"/>
          <a:ext cx="1200151" cy="43815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6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6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IV</a:t>
          </a:r>
        </a:p>
      </xdr:txBody>
    </xdr:sp>
    <xdr:clientData/>
  </xdr:twoCellAnchor>
  <xdr:twoCellAnchor>
    <xdr:from>
      <xdr:col>6</xdr:col>
      <xdr:colOff>777128</xdr:colOff>
      <xdr:row>33</xdr:row>
      <xdr:rowOff>147358</xdr:rowOff>
    </xdr:from>
    <xdr:to>
      <xdr:col>6</xdr:col>
      <xdr:colOff>1996328</xdr:colOff>
      <xdr:row>35</xdr:row>
      <xdr:rowOff>191621</xdr:rowOff>
    </xdr:to>
    <xdr:sp macro="" textlink="">
      <xdr:nvSpPr>
        <xdr:cNvPr id="8" name="Rectangle: Rounded Corners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C0AE60C-D960-421A-8D66-EA107AC1B5C9}"/>
            </a:ext>
          </a:extLst>
        </xdr:cNvPr>
        <xdr:cNvSpPr/>
      </xdr:nvSpPr>
      <xdr:spPr>
        <a:xfrm>
          <a:off x="13148422" y="6971740"/>
          <a:ext cx="1219200" cy="44767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</a:t>
          </a:r>
        </a:p>
      </xdr:txBody>
    </xdr:sp>
    <xdr:clientData/>
  </xdr:twoCellAnchor>
  <xdr:twoCellAnchor>
    <xdr:from>
      <xdr:col>6</xdr:col>
      <xdr:colOff>459441</xdr:colOff>
      <xdr:row>42</xdr:row>
      <xdr:rowOff>54349</xdr:rowOff>
    </xdr:from>
    <xdr:to>
      <xdr:col>6</xdr:col>
      <xdr:colOff>2297766</xdr:colOff>
      <xdr:row>44</xdr:row>
      <xdr:rowOff>54349</xdr:rowOff>
    </xdr:to>
    <xdr:sp macro="" textlink="">
      <xdr:nvSpPr>
        <xdr:cNvPr id="9" name="Rectangle: Rounded Corners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4E72799-FBCD-41CC-AEB9-CAF98C430320}"/>
            </a:ext>
          </a:extLst>
        </xdr:cNvPr>
        <xdr:cNvSpPr/>
      </xdr:nvSpPr>
      <xdr:spPr>
        <a:xfrm>
          <a:off x="12830735" y="8660467"/>
          <a:ext cx="1838325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Dashboard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1800225</xdr:colOff>
      <xdr:row>5</xdr:row>
      <xdr:rowOff>21851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4B4F04C-70E5-45E5-817B-E433193887CB}"/>
            </a:ext>
          </a:extLst>
        </xdr:cNvPr>
        <xdr:cNvSpPr/>
      </xdr:nvSpPr>
      <xdr:spPr>
        <a:xfrm>
          <a:off x="0" y="200025"/>
          <a:ext cx="1800225" cy="821951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1333500</xdr:colOff>
      <xdr:row>1</xdr:row>
      <xdr:rowOff>0</xdr:rowOff>
    </xdr:from>
    <xdr:to>
      <xdr:col>0</xdr:col>
      <xdr:colOff>2181225</xdr:colOff>
      <xdr:row>5</xdr:row>
      <xdr:rowOff>21851</xdr:rowOff>
    </xdr:to>
    <xdr:sp macro="" textlink="">
      <xdr:nvSpPr>
        <xdr:cNvPr id="3" name="Flowchart: Delay 2">
          <a:extLst>
            <a:ext uri="{FF2B5EF4-FFF2-40B4-BE49-F238E27FC236}">
              <a16:creationId xmlns:a16="http://schemas.microsoft.com/office/drawing/2014/main" id="{6DB26256-815A-4D9A-85BD-C5E4D741FDA3}"/>
            </a:ext>
          </a:extLst>
        </xdr:cNvPr>
        <xdr:cNvSpPr/>
      </xdr:nvSpPr>
      <xdr:spPr>
        <a:xfrm>
          <a:off x="1333500" y="200025"/>
          <a:ext cx="847725" cy="821951"/>
        </a:xfrm>
        <a:prstGeom prst="flowChartDelay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0</xdr:col>
      <xdr:colOff>323851</xdr:colOff>
      <xdr:row>1</xdr:row>
      <xdr:rowOff>6431</xdr:rowOff>
    </xdr:from>
    <xdr:to>
      <xdr:col>0</xdr:col>
      <xdr:colOff>1714500</xdr:colOff>
      <xdr:row>5</xdr:row>
      <xdr:rowOff>11184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40E37A7-E76A-40A6-AA3B-096641E38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1" y="206456"/>
          <a:ext cx="1390649" cy="804853"/>
        </a:xfrm>
        <a:prstGeom prst="rect">
          <a:avLst/>
        </a:prstGeom>
      </xdr:spPr>
    </xdr:pic>
    <xdr:clientData/>
  </xdr:twoCellAnchor>
  <xdr:oneCellAnchor>
    <xdr:from>
      <xdr:col>0</xdr:col>
      <xdr:colOff>66675</xdr:colOff>
      <xdr:row>5</xdr:row>
      <xdr:rowOff>172571</xdr:rowOff>
    </xdr:from>
    <xdr:ext cx="2609850" cy="63094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1434ED0-F660-4BF9-8573-F8AA2A4A0B5E}"/>
            </a:ext>
          </a:extLst>
        </xdr:cNvPr>
        <xdr:cNvSpPr txBox="1"/>
      </xdr:nvSpPr>
      <xdr:spPr>
        <a:xfrm>
          <a:off x="66675" y="1172696"/>
          <a:ext cx="260985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LABORATORIUM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AKUNTANSI MENENGAH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38101</xdr:colOff>
      <xdr:row>8</xdr:row>
      <xdr:rowOff>164142</xdr:rowOff>
    </xdr:from>
    <xdr:ext cx="2686050" cy="36163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C172CC7-3DA0-4AF2-83C0-D75146F54B7C}"/>
            </a:ext>
          </a:extLst>
        </xdr:cNvPr>
        <xdr:cNvSpPr txBox="1"/>
      </xdr:nvSpPr>
      <xdr:spPr>
        <a:xfrm>
          <a:off x="38101" y="1764342"/>
          <a:ext cx="2686050" cy="3616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Universitas Gunadarma</a:t>
          </a:r>
        </a:p>
      </xdr:txBody>
    </xdr:sp>
    <xdr:clientData/>
  </xdr:oneCellAnchor>
  <xdr:oneCellAnchor>
    <xdr:from>
      <xdr:col>0</xdr:col>
      <xdr:colOff>285750</xdr:colOff>
      <xdr:row>10</xdr:row>
      <xdr:rowOff>169003</xdr:rowOff>
    </xdr:from>
    <xdr:ext cx="2200275" cy="630942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E613DA1F-7F26-4DB1-A1FF-01F990EFB443}"/>
            </a:ext>
          </a:extLst>
        </xdr:cNvPr>
        <xdr:cNvSpPr txBox="1"/>
      </xdr:nvSpPr>
      <xdr:spPr>
        <a:xfrm>
          <a:off x="285750" y="2169253"/>
          <a:ext cx="2200275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Praktikum Akuntansi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Keuangan Lanjut 1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619125</xdr:colOff>
      <xdr:row>14</xdr:row>
      <xdr:rowOff>191784</xdr:rowOff>
    </xdr:from>
    <xdr:ext cx="1609725" cy="438582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E8D4DB9-F945-4FEB-ACFC-260CDD777AD3}"/>
            </a:ext>
          </a:extLst>
        </xdr:cNvPr>
        <xdr:cNvSpPr txBox="1"/>
      </xdr:nvSpPr>
      <xdr:spPr>
        <a:xfrm>
          <a:off x="619125" y="2992134"/>
          <a:ext cx="1609725" cy="4385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1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III </a:t>
          </a:r>
          <a:r>
            <a:rPr lang="en-ID" sz="1800" b="0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:</a:t>
          </a:r>
          <a:endParaRPr lang="en-ID" sz="1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0</xdr:col>
      <xdr:colOff>133350</xdr:colOff>
      <xdr:row>22</xdr:row>
      <xdr:rowOff>133350</xdr:rowOff>
    </xdr:from>
    <xdr:to>
      <xdr:col>0</xdr:col>
      <xdr:colOff>2743200</xdr:colOff>
      <xdr:row>23</xdr:row>
      <xdr:rowOff>114300</xdr:rowOff>
    </xdr:to>
    <xdr:sp macro="" textlink="">
      <xdr:nvSpPr>
        <xdr:cNvPr id="9" name="Rectangle: Rounded Corner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DD253D-05AE-426F-8926-CD0FAE3A20B3}"/>
            </a:ext>
          </a:extLst>
        </xdr:cNvPr>
        <xdr:cNvSpPr/>
      </xdr:nvSpPr>
      <xdr:spPr>
        <a:xfrm>
          <a:off x="133350" y="4533900"/>
          <a:ext cx="26098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Kertas Kerja Cokas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771525</xdr:colOff>
      <xdr:row>20</xdr:row>
      <xdr:rowOff>28575</xdr:rowOff>
    </xdr:from>
    <xdr:to>
      <xdr:col>0</xdr:col>
      <xdr:colOff>1962150</xdr:colOff>
      <xdr:row>22</xdr:row>
      <xdr:rowOff>9525</xdr:rowOff>
    </xdr:to>
    <xdr:sp macro="" textlink="">
      <xdr:nvSpPr>
        <xdr:cNvPr id="10" name="Rectangle: Rounded Corners 9">
          <a:extLst>
            <a:ext uri="{FF2B5EF4-FFF2-40B4-BE49-F238E27FC236}">
              <a16:creationId xmlns:a16="http://schemas.microsoft.com/office/drawing/2014/main" id="{2810BA0B-386B-4558-A752-A5561A9CEB5D}"/>
            </a:ext>
          </a:extLst>
        </xdr:cNvPr>
        <xdr:cNvSpPr/>
      </xdr:nvSpPr>
      <xdr:spPr>
        <a:xfrm>
          <a:off x="771525" y="4029075"/>
          <a:ext cx="1190625" cy="381000"/>
        </a:xfrm>
        <a:prstGeom prst="roundRect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ID" sz="1800" b="1">
              <a:ln>
                <a:solidFill>
                  <a:srgbClr val="7030A0"/>
                </a:solidFill>
              </a:ln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 Kasus 1</a:t>
          </a:r>
          <a:endParaRPr lang="en-ID" sz="1800" b="1">
            <a:ln>
              <a:solidFill>
                <a:srgbClr val="7030A0"/>
              </a:solidFill>
            </a:ln>
            <a:solidFill>
              <a:schemeClr val="bg1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133350</xdr:colOff>
      <xdr:row>24</xdr:row>
      <xdr:rowOff>57150</xdr:rowOff>
    </xdr:from>
    <xdr:to>
      <xdr:col>0</xdr:col>
      <xdr:colOff>2743200</xdr:colOff>
      <xdr:row>26</xdr:row>
      <xdr:rowOff>38100</xdr:rowOff>
    </xdr:to>
    <xdr:sp macro="" textlink="">
      <xdr:nvSpPr>
        <xdr:cNvPr id="11" name="Rectangle: Rounded Corner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4A9DF4B-25E4-4D2C-AFC5-3E54B3918F42}"/>
            </a:ext>
          </a:extLst>
        </xdr:cNvPr>
        <xdr:cNvSpPr/>
      </xdr:nvSpPr>
      <xdr:spPr>
        <a:xfrm>
          <a:off x="133350" y="5057775"/>
          <a:ext cx="26098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Kertas Kerja Kasus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762000</xdr:colOff>
      <xdr:row>17</xdr:row>
      <xdr:rowOff>104775</xdr:rowOff>
    </xdr:from>
    <xdr:to>
      <xdr:col>0</xdr:col>
      <xdr:colOff>1981200</xdr:colOff>
      <xdr:row>19</xdr:row>
      <xdr:rowOff>85725</xdr:rowOff>
    </xdr:to>
    <xdr:sp macro="" textlink="">
      <xdr:nvSpPr>
        <xdr:cNvPr id="12" name="Rectangle: Rounded Corners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CA724FE-41F9-430E-B9EE-87ACFA765BCD}"/>
            </a:ext>
          </a:extLst>
        </xdr:cNvPr>
        <xdr:cNvSpPr/>
      </xdr:nvSpPr>
      <xdr:spPr>
        <a:xfrm>
          <a:off x="762000" y="3505200"/>
          <a:ext cx="1219200" cy="381000"/>
        </a:xfrm>
        <a:prstGeom prst="round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noFill/>
              </a:ln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Cokas 1</a:t>
          </a:r>
          <a:endParaRPr lang="en-ID" sz="1800" b="1">
            <a:ln>
              <a:noFill/>
            </a:ln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762000</xdr:colOff>
      <xdr:row>30</xdr:row>
      <xdr:rowOff>190500</xdr:rowOff>
    </xdr:from>
    <xdr:to>
      <xdr:col>0</xdr:col>
      <xdr:colOff>1962150</xdr:colOff>
      <xdr:row>33</xdr:row>
      <xdr:rowOff>57150</xdr:rowOff>
    </xdr:to>
    <xdr:sp macro="" textlink="">
      <xdr:nvSpPr>
        <xdr:cNvPr id="22" name="Rectangle: Rounded Corners 2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D3E0D8E-85BA-48EF-9B39-78CB6264C074}"/>
            </a:ext>
          </a:extLst>
        </xdr:cNvPr>
        <xdr:cNvSpPr/>
      </xdr:nvSpPr>
      <xdr:spPr>
        <a:xfrm>
          <a:off x="762000" y="6391275"/>
          <a:ext cx="1200150" cy="466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6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6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</a:t>
          </a:r>
        </a:p>
      </xdr:txBody>
    </xdr:sp>
    <xdr:clientData/>
  </xdr:twoCellAnchor>
  <xdr:twoCellAnchor>
    <xdr:from>
      <xdr:col>0</xdr:col>
      <xdr:colOff>771524</xdr:colOff>
      <xdr:row>36</xdr:row>
      <xdr:rowOff>95250</xdr:rowOff>
    </xdr:from>
    <xdr:to>
      <xdr:col>0</xdr:col>
      <xdr:colOff>1971675</xdr:colOff>
      <xdr:row>38</xdr:row>
      <xdr:rowOff>133350</xdr:rowOff>
    </xdr:to>
    <xdr:sp macro="" textlink="">
      <xdr:nvSpPr>
        <xdr:cNvPr id="23" name="Rectangle: Rounded Corners 2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1BF38A8-8E74-4F5E-A57B-21ECD69DDA97}"/>
            </a:ext>
          </a:extLst>
        </xdr:cNvPr>
        <xdr:cNvSpPr/>
      </xdr:nvSpPr>
      <xdr:spPr>
        <a:xfrm>
          <a:off x="771524" y="7496175"/>
          <a:ext cx="1200151" cy="43815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6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6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IV</a:t>
          </a:r>
        </a:p>
      </xdr:txBody>
    </xdr:sp>
    <xdr:clientData/>
  </xdr:twoCellAnchor>
  <xdr:twoCellAnchor>
    <xdr:from>
      <xdr:col>0</xdr:col>
      <xdr:colOff>762000</xdr:colOff>
      <xdr:row>33</xdr:row>
      <xdr:rowOff>152400</xdr:rowOff>
    </xdr:from>
    <xdr:to>
      <xdr:col>0</xdr:col>
      <xdr:colOff>1981200</xdr:colOff>
      <xdr:row>36</xdr:row>
      <xdr:rowOff>0</xdr:rowOff>
    </xdr:to>
    <xdr:sp macro="" textlink="">
      <xdr:nvSpPr>
        <xdr:cNvPr id="24" name="Rectangle: Rounded Corners 2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03B7C6F-CDB8-491A-B8E3-EEBE40B6153D}"/>
            </a:ext>
          </a:extLst>
        </xdr:cNvPr>
        <xdr:cNvSpPr/>
      </xdr:nvSpPr>
      <xdr:spPr>
        <a:xfrm>
          <a:off x="762000" y="6953250"/>
          <a:ext cx="1219200" cy="44767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</a:t>
          </a:r>
        </a:p>
      </xdr:txBody>
    </xdr:sp>
    <xdr:clientData/>
  </xdr:twoCellAnchor>
  <xdr:twoCellAnchor>
    <xdr:from>
      <xdr:col>0</xdr:col>
      <xdr:colOff>438150</xdr:colOff>
      <xdr:row>42</xdr:row>
      <xdr:rowOff>28575</xdr:rowOff>
    </xdr:from>
    <xdr:to>
      <xdr:col>0</xdr:col>
      <xdr:colOff>2276475</xdr:colOff>
      <xdr:row>44</xdr:row>
      <xdr:rowOff>9525</xdr:rowOff>
    </xdr:to>
    <xdr:sp macro="" textlink="">
      <xdr:nvSpPr>
        <xdr:cNvPr id="25" name="Rectangle: Rounded Corners 2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306E3D2-8B5C-457F-9893-B279C88BCCA7}"/>
            </a:ext>
          </a:extLst>
        </xdr:cNvPr>
        <xdr:cNvSpPr/>
      </xdr:nvSpPr>
      <xdr:spPr>
        <a:xfrm>
          <a:off x="438150" y="8629650"/>
          <a:ext cx="1838325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Dashboard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6</xdr:col>
      <xdr:colOff>1800225</xdr:colOff>
      <xdr:row>5</xdr:row>
      <xdr:rowOff>15128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5C93ACE-E62D-40BD-8B02-1760012E0F33}"/>
            </a:ext>
          </a:extLst>
        </xdr:cNvPr>
        <xdr:cNvSpPr/>
      </xdr:nvSpPr>
      <xdr:spPr>
        <a:xfrm>
          <a:off x="13693588" y="201706"/>
          <a:ext cx="1800225" cy="821951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6</xdr:col>
      <xdr:colOff>1333500</xdr:colOff>
      <xdr:row>1</xdr:row>
      <xdr:rowOff>0</xdr:rowOff>
    </xdr:from>
    <xdr:to>
      <xdr:col>6</xdr:col>
      <xdr:colOff>2181225</xdr:colOff>
      <xdr:row>5</xdr:row>
      <xdr:rowOff>15128</xdr:rowOff>
    </xdr:to>
    <xdr:sp macro="" textlink="">
      <xdr:nvSpPr>
        <xdr:cNvPr id="3" name="Flowchart: Delay 2">
          <a:extLst>
            <a:ext uri="{FF2B5EF4-FFF2-40B4-BE49-F238E27FC236}">
              <a16:creationId xmlns:a16="http://schemas.microsoft.com/office/drawing/2014/main" id="{1EF86112-E0E8-47C1-9AEA-98DFCA3CE9A0}"/>
            </a:ext>
          </a:extLst>
        </xdr:cNvPr>
        <xdr:cNvSpPr/>
      </xdr:nvSpPr>
      <xdr:spPr>
        <a:xfrm>
          <a:off x="15027088" y="201706"/>
          <a:ext cx="847725" cy="821951"/>
        </a:xfrm>
        <a:prstGeom prst="flowChartDelay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6</xdr:col>
      <xdr:colOff>323851</xdr:colOff>
      <xdr:row>1</xdr:row>
      <xdr:rowOff>6431</xdr:rowOff>
    </xdr:from>
    <xdr:to>
      <xdr:col>6</xdr:col>
      <xdr:colOff>1714500</xdr:colOff>
      <xdr:row>5</xdr:row>
      <xdr:rowOff>4461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5D0693A-1173-4022-9F41-D2247783C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17439" y="208137"/>
          <a:ext cx="1390649" cy="804853"/>
        </a:xfrm>
        <a:prstGeom prst="rect">
          <a:avLst/>
        </a:prstGeom>
      </xdr:spPr>
    </xdr:pic>
    <xdr:clientData/>
  </xdr:twoCellAnchor>
  <xdr:oneCellAnchor>
    <xdr:from>
      <xdr:col>6</xdr:col>
      <xdr:colOff>66675</xdr:colOff>
      <xdr:row>5</xdr:row>
      <xdr:rowOff>165848</xdr:rowOff>
    </xdr:from>
    <xdr:ext cx="2609850" cy="63094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7697549-715F-42A2-8172-34DF0E3825EA}"/>
            </a:ext>
          </a:extLst>
        </xdr:cNvPr>
        <xdr:cNvSpPr txBox="1"/>
      </xdr:nvSpPr>
      <xdr:spPr>
        <a:xfrm>
          <a:off x="13760263" y="1174377"/>
          <a:ext cx="260985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LABORATORIUM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AKUNTANSI MENENGAH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6</xdr:col>
      <xdr:colOff>38101</xdr:colOff>
      <xdr:row>8</xdr:row>
      <xdr:rowOff>152376</xdr:rowOff>
    </xdr:from>
    <xdr:ext cx="2686050" cy="36163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960F6C8-B478-435F-B5D1-96FE6E0A639D}"/>
            </a:ext>
          </a:extLst>
        </xdr:cNvPr>
        <xdr:cNvSpPr txBox="1"/>
      </xdr:nvSpPr>
      <xdr:spPr>
        <a:xfrm>
          <a:off x="13731689" y="1766023"/>
          <a:ext cx="2686050" cy="3616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Universitas Gunadarma</a:t>
          </a:r>
        </a:p>
      </xdr:txBody>
    </xdr:sp>
    <xdr:clientData/>
  </xdr:oneCellAnchor>
  <xdr:oneCellAnchor>
    <xdr:from>
      <xdr:col>6</xdr:col>
      <xdr:colOff>285750</xdr:colOff>
      <xdr:row>10</xdr:row>
      <xdr:rowOff>153875</xdr:rowOff>
    </xdr:from>
    <xdr:ext cx="2200275" cy="630942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66F85249-6A7A-4788-BF06-8FA0F2778F80}"/>
            </a:ext>
          </a:extLst>
        </xdr:cNvPr>
        <xdr:cNvSpPr txBox="1"/>
      </xdr:nvSpPr>
      <xdr:spPr>
        <a:xfrm>
          <a:off x="13979338" y="2170934"/>
          <a:ext cx="2200275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Praktikum Akuntansi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Keuangan Lanjut 1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6</xdr:col>
      <xdr:colOff>619125</xdr:colOff>
      <xdr:row>13</xdr:row>
      <xdr:rowOff>371639</xdr:rowOff>
    </xdr:from>
    <xdr:ext cx="1609725" cy="438582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E42EE06-614A-4FCD-B752-795E8E65CEE5}"/>
            </a:ext>
          </a:extLst>
        </xdr:cNvPr>
        <xdr:cNvSpPr txBox="1"/>
      </xdr:nvSpPr>
      <xdr:spPr>
        <a:xfrm>
          <a:off x="14312713" y="2993815"/>
          <a:ext cx="1609725" cy="4385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1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III </a:t>
          </a:r>
          <a:r>
            <a:rPr lang="en-ID" sz="1800" b="0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:</a:t>
          </a:r>
          <a:endParaRPr lang="en-ID" sz="1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6</xdr:col>
      <xdr:colOff>133350</xdr:colOff>
      <xdr:row>21</xdr:row>
      <xdr:rowOff>98052</xdr:rowOff>
    </xdr:from>
    <xdr:to>
      <xdr:col>6</xdr:col>
      <xdr:colOff>2743200</xdr:colOff>
      <xdr:row>23</xdr:row>
      <xdr:rowOff>75640</xdr:rowOff>
    </xdr:to>
    <xdr:sp macro="" textlink="">
      <xdr:nvSpPr>
        <xdr:cNvPr id="9" name="Rectangle: Rounded Corner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396F00-FDBA-423B-AD19-AEFB71040FA8}"/>
            </a:ext>
          </a:extLst>
        </xdr:cNvPr>
        <xdr:cNvSpPr/>
      </xdr:nvSpPr>
      <xdr:spPr>
        <a:xfrm>
          <a:off x="13826938" y="4535581"/>
          <a:ext cx="2609850" cy="38100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noFill/>
              </a:ln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Kertas Kerja Cokas</a:t>
          </a:r>
          <a:endParaRPr lang="en-ID" sz="1800" b="1">
            <a:ln>
              <a:noFill/>
            </a:ln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6</xdr:col>
      <xdr:colOff>771525</xdr:colOff>
      <xdr:row>18</xdr:row>
      <xdr:rowOff>198344</xdr:rowOff>
    </xdr:from>
    <xdr:to>
      <xdr:col>6</xdr:col>
      <xdr:colOff>1962150</xdr:colOff>
      <xdr:row>20</xdr:row>
      <xdr:rowOff>175932</xdr:rowOff>
    </xdr:to>
    <xdr:sp macro="" textlink="">
      <xdr:nvSpPr>
        <xdr:cNvPr id="10" name="Rectangle: Rounded Corner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4DCE02E-F3FB-4CCF-A8FE-DAB7B0C0C750}"/>
            </a:ext>
          </a:extLst>
        </xdr:cNvPr>
        <xdr:cNvSpPr/>
      </xdr:nvSpPr>
      <xdr:spPr>
        <a:xfrm>
          <a:off x="14465113" y="4030756"/>
          <a:ext cx="1190625" cy="38100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ID" sz="1800" b="1">
              <a:ln>
                <a:noFill/>
              </a:ln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 Kasus 1</a:t>
          </a:r>
          <a:endParaRPr lang="en-ID" sz="1800" b="1">
            <a:ln>
              <a:noFill/>
            </a:ln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6</xdr:col>
      <xdr:colOff>133350</xdr:colOff>
      <xdr:row>24</xdr:row>
      <xdr:rowOff>16809</xdr:rowOff>
    </xdr:from>
    <xdr:to>
      <xdr:col>6</xdr:col>
      <xdr:colOff>2743200</xdr:colOff>
      <xdr:row>25</xdr:row>
      <xdr:rowOff>196103</xdr:rowOff>
    </xdr:to>
    <xdr:sp macro="" textlink="">
      <xdr:nvSpPr>
        <xdr:cNvPr id="11" name="Rectangle: Rounded Corners 10">
          <a:extLst>
            <a:ext uri="{FF2B5EF4-FFF2-40B4-BE49-F238E27FC236}">
              <a16:creationId xmlns:a16="http://schemas.microsoft.com/office/drawing/2014/main" id="{E2DB5E69-573E-4096-A28A-EEAA5C45C80B}"/>
            </a:ext>
          </a:extLst>
        </xdr:cNvPr>
        <xdr:cNvSpPr/>
      </xdr:nvSpPr>
      <xdr:spPr>
        <a:xfrm>
          <a:off x="13826938" y="5059456"/>
          <a:ext cx="2609850" cy="381000"/>
        </a:xfrm>
        <a:prstGeom prst="roundRect">
          <a:avLst/>
        </a:prstGeom>
        <a:solidFill>
          <a:schemeClr val="accent4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solidFill>
                  <a:srgbClr val="7030A0"/>
                </a:solidFill>
              </a:ln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Kertas Kerja Kasus</a:t>
          </a:r>
          <a:endParaRPr lang="en-ID" sz="1800" b="1">
            <a:ln>
              <a:solidFill>
                <a:srgbClr val="7030A0"/>
              </a:solidFill>
            </a:ln>
            <a:solidFill>
              <a:schemeClr val="bg1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6</xdr:col>
      <xdr:colOff>762000</xdr:colOff>
      <xdr:row>16</xdr:row>
      <xdr:rowOff>77881</xdr:rowOff>
    </xdr:from>
    <xdr:to>
      <xdr:col>6</xdr:col>
      <xdr:colOff>1981200</xdr:colOff>
      <xdr:row>18</xdr:row>
      <xdr:rowOff>55469</xdr:rowOff>
    </xdr:to>
    <xdr:sp macro="" textlink="">
      <xdr:nvSpPr>
        <xdr:cNvPr id="12" name="Rectangle: Rounded Corners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9C1BDA-D45C-491A-A747-184F9895578D}"/>
            </a:ext>
          </a:extLst>
        </xdr:cNvPr>
        <xdr:cNvSpPr/>
      </xdr:nvSpPr>
      <xdr:spPr>
        <a:xfrm>
          <a:off x="14455588" y="3506881"/>
          <a:ext cx="1219200" cy="381000"/>
        </a:xfrm>
        <a:prstGeom prst="round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noFill/>
              </a:ln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Cokas 1</a:t>
          </a:r>
          <a:endParaRPr lang="en-ID" sz="1800" b="1">
            <a:ln>
              <a:noFill/>
            </a:ln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6</xdr:col>
      <xdr:colOff>788334</xdr:colOff>
      <xdr:row>31</xdr:row>
      <xdr:rowOff>11206</xdr:rowOff>
    </xdr:from>
    <xdr:to>
      <xdr:col>6</xdr:col>
      <xdr:colOff>1988484</xdr:colOff>
      <xdr:row>33</xdr:row>
      <xdr:rowOff>74519</xdr:rowOff>
    </xdr:to>
    <xdr:sp macro="" textlink="">
      <xdr:nvSpPr>
        <xdr:cNvPr id="18" name="Rectangle: Rounded Corners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18B31CF-A9F9-4249-A1F4-464B933DE168}"/>
            </a:ext>
          </a:extLst>
        </xdr:cNvPr>
        <xdr:cNvSpPr/>
      </xdr:nvSpPr>
      <xdr:spPr>
        <a:xfrm>
          <a:off x="14481922" y="6465794"/>
          <a:ext cx="1200150" cy="466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6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6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</a:t>
          </a:r>
        </a:p>
      </xdr:txBody>
    </xdr:sp>
    <xdr:clientData/>
  </xdr:twoCellAnchor>
  <xdr:twoCellAnchor>
    <xdr:from>
      <xdr:col>6</xdr:col>
      <xdr:colOff>797858</xdr:colOff>
      <xdr:row>36</xdr:row>
      <xdr:rowOff>107576</xdr:rowOff>
    </xdr:from>
    <xdr:to>
      <xdr:col>6</xdr:col>
      <xdr:colOff>1998009</xdr:colOff>
      <xdr:row>38</xdr:row>
      <xdr:rowOff>142315</xdr:rowOff>
    </xdr:to>
    <xdr:sp macro="" textlink="">
      <xdr:nvSpPr>
        <xdr:cNvPr id="19" name="Rectangle: Rounded Corners 1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C14C74C-EC11-43BB-ACE6-BAF5844861EB}"/>
            </a:ext>
          </a:extLst>
        </xdr:cNvPr>
        <xdr:cNvSpPr/>
      </xdr:nvSpPr>
      <xdr:spPr>
        <a:xfrm>
          <a:off x="14491446" y="7570694"/>
          <a:ext cx="1200151" cy="43815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6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6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IV</a:t>
          </a:r>
        </a:p>
      </xdr:txBody>
    </xdr:sp>
    <xdr:clientData/>
  </xdr:twoCellAnchor>
  <xdr:twoCellAnchor>
    <xdr:from>
      <xdr:col>6</xdr:col>
      <xdr:colOff>788334</xdr:colOff>
      <xdr:row>33</xdr:row>
      <xdr:rowOff>169769</xdr:rowOff>
    </xdr:from>
    <xdr:to>
      <xdr:col>6</xdr:col>
      <xdr:colOff>2007534</xdr:colOff>
      <xdr:row>36</xdr:row>
      <xdr:rowOff>12326</xdr:rowOff>
    </xdr:to>
    <xdr:sp macro="" textlink="">
      <xdr:nvSpPr>
        <xdr:cNvPr id="20" name="Rectangle: Rounded Corners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28C8CC4-C374-4089-A74A-828F59131807}"/>
            </a:ext>
          </a:extLst>
        </xdr:cNvPr>
        <xdr:cNvSpPr/>
      </xdr:nvSpPr>
      <xdr:spPr>
        <a:xfrm>
          <a:off x="14481922" y="7027769"/>
          <a:ext cx="1219200" cy="44767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</a:t>
          </a:r>
        </a:p>
      </xdr:txBody>
    </xdr:sp>
    <xdr:clientData/>
  </xdr:twoCellAnchor>
  <xdr:twoCellAnchor>
    <xdr:from>
      <xdr:col>6</xdr:col>
      <xdr:colOff>459441</xdr:colOff>
      <xdr:row>42</xdr:row>
      <xdr:rowOff>43142</xdr:rowOff>
    </xdr:from>
    <xdr:to>
      <xdr:col>6</xdr:col>
      <xdr:colOff>2297766</xdr:colOff>
      <xdr:row>44</xdr:row>
      <xdr:rowOff>43142</xdr:rowOff>
    </xdr:to>
    <xdr:sp macro="" textlink="">
      <xdr:nvSpPr>
        <xdr:cNvPr id="21" name="Rectangle: Rounded Corners 2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C3E7752-EF28-4939-ACD3-FB2ECD312DA7}"/>
            </a:ext>
          </a:extLst>
        </xdr:cNvPr>
        <xdr:cNvSpPr/>
      </xdr:nvSpPr>
      <xdr:spPr>
        <a:xfrm>
          <a:off x="14153029" y="8682877"/>
          <a:ext cx="1838325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Dashboard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361950</xdr:colOff>
      <xdr:row>2</xdr:row>
      <xdr:rowOff>95250</xdr:rowOff>
    </xdr:from>
    <xdr:ext cx="10460941" cy="861774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858DA21-0AAE-407A-9C0B-40E91988B7F7}"/>
            </a:ext>
          </a:extLst>
        </xdr:cNvPr>
        <xdr:cNvSpPr txBox="1"/>
      </xdr:nvSpPr>
      <xdr:spPr>
        <a:xfrm>
          <a:off x="4629150" y="476250"/>
          <a:ext cx="10460941" cy="861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40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LABORATORIUM</a:t>
          </a:r>
          <a:r>
            <a:rPr lang="en-ID" sz="40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AKUNTANSI MENENGAH</a:t>
          </a:r>
          <a:endParaRPr lang="en-ID" sz="4000" b="1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10</xdr:col>
      <xdr:colOff>57150</xdr:colOff>
      <xdr:row>5</xdr:row>
      <xdr:rowOff>165646</xdr:rowOff>
    </xdr:from>
    <xdr:ext cx="6581775" cy="861774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2E035C7-13CA-46B0-BE36-42917C0828C9}"/>
            </a:ext>
          </a:extLst>
        </xdr:cNvPr>
        <xdr:cNvSpPr txBox="1"/>
      </xdr:nvSpPr>
      <xdr:spPr>
        <a:xfrm>
          <a:off x="6153150" y="1118146"/>
          <a:ext cx="6581775" cy="861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40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Universitas Gunadarma</a:t>
          </a:r>
        </a:p>
      </xdr:txBody>
    </xdr:sp>
    <xdr:clientData/>
  </xdr:oneCellAnchor>
  <xdr:oneCellAnchor>
    <xdr:from>
      <xdr:col>9</xdr:col>
      <xdr:colOff>238125</xdr:colOff>
      <xdr:row>13</xdr:row>
      <xdr:rowOff>23886</xdr:rowOff>
    </xdr:from>
    <xdr:ext cx="7505700" cy="630942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6F9CF23E-21D5-46BF-A238-B60342EBF26C}"/>
            </a:ext>
          </a:extLst>
        </xdr:cNvPr>
        <xdr:cNvSpPr txBox="1"/>
      </xdr:nvSpPr>
      <xdr:spPr>
        <a:xfrm>
          <a:off x="5724525" y="2500386"/>
          <a:ext cx="750570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2800" b="1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Praktikum Akuntansi</a:t>
          </a:r>
          <a:r>
            <a:rPr lang="en-ID" sz="2800" b="1" baseline="0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Keuangan Lanjut 1</a:t>
          </a:r>
          <a:endParaRPr lang="en-ID" sz="2800" b="1">
            <a:ln>
              <a:solidFill>
                <a:sysClr val="windowText" lastClr="000000"/>
              </a:solidFill>
            </a:ln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13</xdr:col>
      <xdr:colOff>0</xdr:colOff>
      <xdr:row>16</xdr:row>
      <xdr:rowOff>138186</xdr:rowOff>
    </xdr:from>
    <xdr:ext cx="3200400" cy="630942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731073A8-61FF-46FD-900D-63767450D5F1}"/>
            </a:ext>
          </a:extLst>
        </xdr:cNvPr>
        <xdr:cNvSpPr txBox="1"/>
      </xdr:nvSpPr>
      <xdr:spPr>
        <a:xfrm>
          <a:off x="7924800" y="3186186"/>
          <a:ext cx="320040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2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2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IV </a:t>
          </a:r>
          <a:r>
            <a:rPr lang="en-ID" sz="2800" b="0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:</a:t>
          </a:r>
          <a:endParaRPr lang="en-ID" sz="2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0</xdr:col>
      <xdr:colOff>0</xdr:colOff>
      <xdr:row>1</xdr:row>
      <xdr:rowOff>0</xdr:rowOff>
    </xdr:from>
    <xdr:to>
      <xdr:col>3</xdr:col>
      <xdr:colOff>352425</xdr:colOff>
      <xdr:row>9</xdr:row>
      <xdr:rowOff>47625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194C2F7A-03E9-4EE1-BB3B-60F6CAFFCEE9}"/>
            </a:ext>
          </a:extLst>
        </xdr:cNvPr>
        <xdr:cNvSpPr/>
      </xdr:nvSpPr>
      <xdr:spPr>
        <a:xfrm>
          <a:off x="0" y="190500"/>
          <a:ext cx="2181225" cy="1571625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3</xdr:col>
      <xdr:colOff>333375</xdr:colOff>
      <xdr:row>1</xdr:row>
      <xdr:rowOff>0</xdr:rowOff>
    </xdr:from>
    <xdr:to>
      <xdr:col>5</xdr:col>
      <xdr:colOff>504825</xdr:colOff>
      <xdr:row>9</xdr:row>
      <xdr:rowOff>47625</xdr:rowOff>
    </xdr:to>
    <xdr:sp macro="" textlink="">
      <xdr:nvSpPr>
        <xdr:cNvPr id="14" name="Flowchart: Delay 13">
          <a:extLst>
            <a:ext uri="{FF2B5EF4-FFF2-40B4-BE49-F238E27FC236}">
              <a16:creationId xmlns:a16="http://schemas.microsoft.com/office/drawing/2014/main" id="{28B9B741-9B86-4542-ADB8-0CEEC9BC4C0E}"/>
            </a:ext>
          </a:extLst>
        </xdr:cNvPr>
        <xdr:cNvSpPr/>
      </xdr:nvSpPr>
      <xdr:spPr>
        <a:xfrm>
          <a:off x="2162175" y="190500"/>
          <a:ext cx="1390650" cy="1571625"/>
        </a:xfrm>
        <a:prstGeom prst="flowChartDelay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0</xdr:col>
      <xdr:colOff>342900</xdr:colOff>
      <xdr:row>1</xdr:row>
      <xdr:rowOff>28575</xdr:rowOff>
    </xdr:from>
    <xdr:to>
      <xdr:col>4</xdr:col>
      <xdr:colOff>515893</xdr:colOff>
      <xdr:row>9</xdr:row>
      <xdr:rowOff>28574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80192F9F-51C8-46F2-A366-1E899B2C2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219075"/>
          <a:ext cx="2611393" cy="1523999"/>
        </a:xfrm>
        <a:prstGeom prst="rect">
          <a:avLst/>
        </a:prstGeom>
      </xdr:spPr>
    </xdr:pic>
    <xdr:clientData/>
  </xdr:twoCellAnchor>
  <xdr:twoCellAnchor>
    <xdr:from>
      <xdr:col>10</xdr:col>
      <xdr:colOff>485775</xdr:colOff>
      <xdr:row>28</xdr:row>
      <xdr:rowOff>128514</xdr:rowOff>
    </xdr:from>
    <xdr:to>
      <xdr:col>12</xdr:col>
      <xdr:colOff>466725</xdr:colOff>
      <xdr:row>31</xdr:row>
      <xdr:rowOff>23739</xdr:rowOff>
    </xdr:to>
    <xdr:sp macro="" textlink="">
      <xdr:nvSpPr>
        <xdr:cNvPr id="2" name="Rectangle: Rounded Corner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15D17C-08ED-4BE0-A927-15853E3489EF}"/>
            </a:ext>
          </a:extLst>
        </xdr:cNvPr>
        <xdr:cNvSpPr/>
      </xdr:nvSpPr>
      <xdr:spPr>
        <a:xfrm>
          <a:off x="6581775" y="5462514"/>
          <a:ext cx="1200150" cy="466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</a:t>
          </a:r>
        </a:p>
      </xdr:txBody>
    </xdr:sp>
    <xdr:clientData/>
  </xdr:twoCellAnchor>
  <xdr:twoCellAnchor>
    <xdr:from>
      <xdr:col>15</xdr:col>
      <xdr:colOff>152399</xdr:colOff>
      <xdr:row>28</xdr:row>
      <xdr:rowOff>157089</xdr:rowOff>
    </xdr:from>
    <xdr:to>
      <xdr:col>17</xdr:col>
      <xdr:colOff>133350</xdr:colOff>
      <xdr:row>31</xdr:row>
      <xdr:rowOff>23739</xdr:rowOff>
    </xdr:to>
    <xdr:sp macro="" textlink="">
      <xdr:nvSpPr>
        <xdr:cNvPr id="3" name="Rectangle: Rounded Corner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4DAC4A-DD52-46C2-8E14-EDFC21EAF129}"/>
            </a:ext>
          </a:extLst>
        </xdr:cNvPr>
        <xdr:cNvSpPr/>
      </xdr:nvSpPr>
      <xdr:spPr>
        <a:xfrm>
          <a:off x="9296399" y="5491089"/>
          <a:ext cx="1200151" cy="43815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III</a:t>
          </a:r>
        </a:p>
      </xdr:txBody>
    </xdr:sp>
    <xdr:clientData/>
  </xdr:twoCellAnchor>
  <xdr:twoCellAnchor>
    <xdr:from>
      <xdr:col>13</xdr:col>
      <xdr:colOff>1</xdr:colOff>
      <xdr:row>28</xdr:row>
      <xdr:rowOff>147563</xdr:rowOff>
    </xdr:from>
    <xdr:to>
      <xdr:col>15</xdr:col>
      <xdr:colOff>1</xdr:colOff>
      <xdr:row>31</xdr:row>
      <xdr:rowOff>23738</xdr:rowOff>
    </xdr:to>
    <xdr:sp macro="" textlink="">
      <xdr:nvSpPr>
        <xdr:cNvPr id="4" name="Rectangle: Rounded Corner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11768E3-3223-43E9-8F70-D06826077102}"/>
            </a:ext>
          </a:extLst>
        </xdr:cNvPr>
        <xdr:cNvSpPr/>
      </xdr:nvSpPr>
      <xdr:spPr>
        <a:xfrm>
          <a:off x="7924801" y="5481563"/>
          <a:ext cx="1219200" cy="44767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</a:t>
          </a:r>
        </a:p>
      </xdr:txBody>
    </xdr:sp>
    <xdr:clientData/>
  </xdr:twoCellAnchor>
  <xdr:oneCellAnchor>
    <xdr:from>
      <xdr:col>12</xdr:col>
      <xdr:colOff>523874</xdr:colOff>
      <xdr:row>25</xdr:row>
      <xdr:rowOff>19050</xdr:rowOff>
    </xdr:from>
    <xdr:ext cx="3200400" cy="63094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2ACD331-A67A-43A7-908A-0370F047EFBE}"/>
            </a:ext>
          </a:extLst>
        </xdr:cNvPr>
        <xdr:cNvSpPr txBox="1"/>
      </xdr:nvSpPr>
      <xdr:spPr>
        <a:xfrm>
          <a:off x="7839074" y="4781550"/>
          <a:ext cx="320040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2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2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Lainnya :</a:t>
          </a:r>
          <a:endParaRPr lang="en-ID" sz="2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15</xdr:col>
      <xdr:colOff>352425</xdr:colOff>
      <xdr:row>21</xdr:row>
      <xdr:rowOff>28575</xdr:rowOff>
    </xdr:from>
    <xdr:to>
      <xdr:col>17</xdr:col>
      <xdr:colOff>561975</xdr:colOff>
      <xdr:row>23</xdr:row>
      <xdr:rowOff>28575</xdr:rowOff>
    </xdr:to>
    <xdr:sp macro="" textlink="">
      <xdr:nvSpPr>
        <xdr:cNvPr id="6" name="Rectangle: Rounded Corner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49A7171-3074-4A92-A39F-064C0F769B5B}"/>
            </a:ext>
          </a:extLst>
        </xdr:cNvPr>
        <xdr:cNvSpPr/>
      </xdr:nvSpPr>
      <xdr:spPr>
        <a:xfrm>
          <a:off x="9496425" y="4029075"/>
          <a:ext cx="14287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 Kasus 1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12</xdr:col>
      <xdr:colOff>581025</xdr:colOff>
      <xdr:row>21</xdr:row>
      <xdr:rowOff>19050</xdr:rowOff>
    </xdr:from>
    <xdr:to>
      <xdr:col>15</xdr:col>
      <xdr:colOff>180975</xdr:colOff>
      <xdr:row>23</xdr:row>
      <xdr:rowOff>19050</xdr:rowOff>
    </xdr:to>
    <xdr:sp macro="" textlink="">
      <xdr:nvSpPr>
        <xdr:cNvPr id="7" name="Rectangle: Rounded Corner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7F09BE7-8E0A-46E7-916C-A82EB344FF60}"/>
            </a:ext>
          </a:extLst>
        </xdr:cNvPr>
        <xdr:cNvSpPr/>
      </xdr:nvSpPr>
      <xdr:spPr>
        <a:xfrm>
          <a:off x="7896225" y="4019550"/>
          <a:ext cx="14287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LK Cokas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18</xdr:col>
      <xdr:colOff>123825</xdr:colOff>
      <xdr:row>21</xdr:row>
      <xdr:rowOff>28575</xdr:rowOff>
    </xdr:from>
    <xdr:to>
      <xdr:col>20</xdr:col>
      <xdr:colOff>333375</xdr:colOff>
      <xdr:row>23</xdr:row>
      <xdr:rowOff>28575</xdr:rowOff>
    </xdr:to>
    <xdr:sp macro="" textlink="">
      <xdr:nvSpPr>
        <xdr:cNvPr id="8" name="Rectangle: Rounded Corners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4699EFA-D7BE-4DC6-BBCE-04A0D99CFCC2}"/>
            </a:ext>
          </a:extLst>
        </xdr:cNvPr>
        <xdr:cNvSpPr/>
      </xdr:nvSpPr>
      <xdr:spPr>
        <a:xfrm>
          <a:off x="11096625" y="4029075"/>
          <a:ext cx="14287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LK Kasus 1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10</xdr:col>
      <xdr:colOff>428625</xdr:colOff>
      <xdr:row>21</xdr:row>
      <xdr:rowOff>19050</xdr:rowOff>
    </xdr:from>
    <xdr:to>
      <xdr:col>12</xdr:col>
      <xdr:colOff>428625</xdr:colOff>
      <xdr:row>23</xdr:row>
      <xdr:rowOff>19050</xdr:rowOff>
    </xdr:to>
    <xdr:sp macro="" textlink="">
      <xdr:nvSpPr>
        <xdr:cNvPr id="16" name="Rectangle: Rounded Corners 1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25D2803-39B3-4BC2-A742-307D9C64C4F9}"/>
            </a:ext>
          </a:extLst>
        </xdr:cNvPr>
        <xdr:cNvSpPr/>
      </xdr:nvSpPr>
      <xdr:spPr>
        <a:xfrm>
          <a:off x="6524625" y="4019550"/>
          <a:ext cx="121920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Cokas 1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17</xdr:col>
      <xdr:colOff>295275</xdr:colOff>
      <xdr:row>28</xdr:row>
      <xdr:rowOff>123824</xdr:rowOff>
    </xdr:from>
    <xdr:to>
      <xdr:col>20</xdr:col>
      <xdr:colOff>304800</xdr:colOff>
      <xdr:row>30</xdr:row>
      <xdr:rowOff>190499</xdr:rowOff>
    </xdr:to>
    <xdr:sp macro="" textlink="">
      <xdr:nvSpPr>
        <xdr:cNvPr id="18" name="Rectangle: Rounded Corners 1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DB0507D-C4AE-4A12-A917-6F2F03E2BDA4}"/>
            </a:ext>
          </a:extLst>
        </xdr:cNvPr>
        <xdr:cNvSpPr/>
      </xdr:nvSpPr>
      <xdr:spPr>
        <a:xfrm>
          <a:off x="10658475" y="5457824"/>
          <a:ext cx="1838325" cy="44767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Dashboard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1800225</xdr:colOff>
      <xdr:row>5</xdr:row>
      <xdr:rowOff>12326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9850B158-EE40-49F0-B1F6-FD33EC2987A8}"/>
            </a:ext>
          </a:extLst>
        </xdr:cNvPr>
        <xdr:cNvSpPr/>
      </xdr:nvSpPr>
      <xdr:spPr>
        <a:xfrm>
          <a:off x="0" y="209550"/>
          <a:ext cx="1800225" cy="821951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1333500</xdr:colOff>
      <xdr:row>1</xdr:row>
      <xdr:rowOff>0</xdr:rowOff>
    </xdr:from>
    <xdr:to>
      <xdr:col>0</xdr:col>
      <xdr:colOff>2181225</xdr:colOff>
      <xdr:row>5</xdr:row>
      <xdr:rowOff>12326</xdr:rowOff>
    </xdr:to>
    <xdr:sp macro="" textlink="">
      <xdr:nvSpPr>
        <xdr:cNvPr id="17" name="Flowchart: Delay 16">
          <a:extLst>
            <a:ext uri="{FF2B5EF4-FFF2-40B4-BE49-F238E27FC236}">
              <a16:creationId xmlns:a16="http://schemas.microsoft.com/office/drawing/2014/main" id="{51B69663-C9AF-4EF9-9C2F-8FD2F1995ABE}"/>
            </a:ext>
          </a:extLst>
        </xdr:cNvPr>
        <xdr:cNvSpPr/>
      </xdr:nvSpPr>
      <xdr:spPr>
        <a:xfrm>
          <a:off x="1333500" y="209550"/>
          <a:ext cx="847725" cy="821951"/>
        </a:xfrm>
        <a:prstGeom prst="flowChartDelay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0</xdr:col>
      <xdr:colOff>323851</xdr:colOff>
      <xdr:row>1</xdr:row>
      <xdr:rowOff>6431</xdr:rowOff>
    </xdr:from>
    <xdr:to>
      <xdr:col>0</xdr:col>
      <xdr:colOff>1714500</xdr:colOff>
      <xdr:row>5</xdr:row>
      <xdr:rowOff>1659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197D9B09-CDA7-4536-9095-552F4CE57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1" y="215981"/>
          <a:ext cx="1390649" cy="804853"/>
        </a:xfrm>
        <a:prstGeom prst="rect">
          <a:avLst/>
        </a:prstGeom>
      </xdr:spPr>
    </xdr:pic>
    <xdr:clientData/>
  </xdr:twoCellAnchor>
  <xdr:oneCellAnchor>
    <xdr:from>
      <xdr:col>0</xdr:col>
      <xdr:colOff>66675</xdr:colOff>
      <xdr:row>5</xdr:row>
      <xdr:rowOff>163046</xdr:rowOff>
    </xdr:from>
    <xdr:ext cx="2609850" cy="630942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71856F8C-31C6-4C1A-8D7B-EF7AFA931EBE}"/>
            </a:ext>
          </a:extLst>
        </xdr:cNvPr>
        <xdr:cNvSpPr txBox="1"/>
      </xdr:nvSpPr>
      <xdr:spPr>
        <a:xfrm>
          <a:off x="66675" y="1182221"/>
          <a:ext cx="260985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LABORATORIUM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AKUNTANSI MENENGAH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38101</xdr:colOff>
      <xdr:row>8</xdr:row>
      <xdr:rowOff>135567</xdr:rowOff>
    </xdr:from>
    <xdr:ext cx="2686050" cy="36163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2C4E73DB-DA44-401D-BF7D-9ACC7BB37446}"/>
            </a:ext>
          </a:extLst>
        </xdr:cNvPr>
        <xdr:cNvSpPr txBox="1"/>
      </xdr:nvSpPr>
      <xdr:spPr>
        <a:xfrm>
          <a:off x="38101" y="1773867"/>
          <a:ext cx="2686050" cy="3616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Universitas Gunadarma</a:t>
          </a:r>
        </a:p>
      </xdr:txBody>
    </xdr:sp>
    <xdr:clientData/>
  </xdr:oneCellAnchor>
  <xdr:oneCellAnchor>
    <xdr:from>
      <xdr:col>0</xdr:col>
      <xdr:colOff>285750</xdr:colOff>
      <xdr:row>10</xdr:row>
      <xdr:rowOff>140428</xdr:rowOff>
    </xdr:from>
    <xdr:ext cx="2200275" cy="630942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67F4AF07-FCFA-4F1E-93A9-871A80C037F7}"/>
            </a:ext>
          </a:extLst>
        </xdr:cNvPr>
        <xdr:cNvSpPr txBox="1"/>
      </xdr:nvSpPr>
      <xdr:spPr>
        <a:xfrm>
          <a:off x="285750" y="2178778"/>
          <a:ext cx="2200275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Praktikum Akuntansi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Keuangan Lanjut 1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619125</xdr:colOff>
      <xdr:row>14</xdr:row>
      <xdr:rowOff>163209</xdr:rowOff>
    </xdr:from>
    <xdr:ext cx="1609725" cy="438582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50E8AEF7-EDDA-446E-B074-A75C925B0ACD}"/>
            </a:ext>
          </a:extLst>
        </xdr:cNvPr>
        <xdr:cNvSpPr txBox="1"/>
      </xdr:nvSpPr>
      <xdr:spPr>
        <a:xfrm>
          <a:off x="619125" y="3001659"/>
          <a:ext cx="1609725" cy="4385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1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IV </a:t>
          </a:r>
          <a:r>
            <a:rPr lang="en-ID" sz="1800" b="0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:</a:t>
          </a:r>
          <a:endParaRPr lang="en-ID" sz="1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0</xdr:col>
      <xdr:colOff>657225</xdr:colOff>
      <xdr:row>22</xdr:row>
      <xdr:rowOff>19050</xdr:rowOff>
    </xdr:from>
    <xdr:to>
      <xdr:col>0</xdr:col>
      <xdr:colOff>2085975</xdr:colOff>
      <xdr:row>24</xdr:row>
      <xdr:rowOff>0</xdr:rowOff>
    </xdr:to>
    <xdr:sp macro="" textlink="">
      <xdr:nvSpPr>
        <xdr:cNvPr id="27" name="Rectangle: Rounded Corners 2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83DB55-70F0-4508-8CFD-95B7E94799E3}"/>
            </a:ext>
          </a:extLst>
        </xdr:cNvPr>
        <xdr:cNvSpPr/>
      </xdr:nvSpPr>
      <xdr:spPr>
        <a:xfrm>
          <a:off x="657225" y="4457700"/>
          <a:ext cx="14287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 Kasus 1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666750</xdr:colOff>
      <xdr:row>19</xdr:row>
      <xdr:rowOff>133350</xdr:rowOff>
    </xdr:from>
    <xdr:to>
      <xdr:col>0</xdr:col>
      <xdr:colOff>2095500</xdr:colOff>
      <xdr:row>21</xdr:row>
      <xdr:rowOff>114300</xdr:rowOff>
    </xdr:to>
    <xdr:sp macro="" textlink="">
      <xdr:nvSpPr>
        <xdr:cNvPr id="28" name="Rectangle: Rounded Corners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34763F-2E52-466B-AD11-AF16F30B7D7F}"/>
            </a:ext>
          </a:extLst>
        </xdr:cNvPr>
        <xdr:cNvSpPr/>
      </xdr:nvSpPr>
      <xdr:spPr>
        <a:xfrm>
          <a:off x="666750" y="3971925"/>
          <a:ext cx="14287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LK Cokas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657225</xdr:colOff>
      <xdr:row>24</xdr:row>
      <xdr:rowOff>104775</xdr:rowOff>
    </xdr:from>
    <xdr:to>
      <xdr:col>0</xdr:col>
      <xdr:colOff>2085975</xdr:colOff>
      <xdr:row>25</xdr:row>
      <xdr:rowOff>85725</xdr:rowOff>
    </xdr:to>
    <xdr:sp macro="" textlink="">
      <xdr:nvSpPr>
        <xdr:cNvPr id="29" name="Rectangle: Rounded Corners 2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6437D3-123A-45A4-8019-3481D1104AE9}"/>
            </a:ext>
          </a:extLst>
        </xdr:cNvPr>
        <xdr:cNvSpPr/>
      </xdr:nvSpPr>
      <xdr:spPr>
        <a:xfrm>
          <a:off x="657225" y="4943475"/>
          <a:ext cx="14287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LK Kasus 1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752475</xdr:colOff>
      <xdr:row>17</xdr:row>
      <xdr:rowOff>47625</xdr:rowOff>
    </xdr:from>
    <xdr:to>
      <xdr:col>0</xdr:col>
      <xdr:colOff>1971675</xdr:colOff>
      <xdr:row>19</xdr:row>
      <xdr:rowOff>28575</xdr:rowOff>
    </xdr:to>
    <xdr:sp macro="" textlink="">
      <xdr:nvSpPr>
        <xdr:cNvPr id="30" name="Rectangle: Rounded Corners 29">
          <a:extLst>
            <a:ext uri="{FF2B5EF4-FFF2-40B4-BE49-F238E27FC236}">
              <a16:creationId xmlns:a16="http://schemas.microsoft.com/office/drawing/2014/main" id="{36F1886E-5435-4DC7-AE9F-EAB316393C94}"/>
            </a:ext>
          </a:extLst>
        </xdr:cNvPr>
        <xdr:cNvSpPr/>
      </xdr:nvSpPr>
      <xdr:spPr>
        <a:xfrm>
          <a:off x="752475" y="3486150"/>
          <a:ext cx="1219200" cy="381000"/>
        </a:xfrm>
        <a:prstGeom prst="roundRect">
          <a:avLst/>
        </a:prstGeom>
        <a:solidFill>
          <a:schemeClr val="accent4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solidFill>
                  <a:srgbClr val="7030A0"/>
                </a:solidFill>
              </a:ln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Cokas 1</a:t>
          </a:r>
          <a:endParaRPr lang="en-ID" sz="1800" b="1">
            <a:ln>
              <a:solidFill>
                <a:srgbClr val="7030A0"/>
              </a:solidFill>
            </a:ln>
            <a:solidFill>
              <a:schemeClr val="bg1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717736</xdr:colOff>
      <xdr:row>27</xdr:row>
      <xdr:rowOff>190500</xdr:rowOff>
    </xdr:from>
    <xdr:to>
      <xdr:col>0</xdr:col>
      <xdr:colOff>1917886</xdr:colOff>
      <xdr:row>30</xdr:row>
      <xdr:rowOff>77880</xdr:rowOff>
    </xdr:to>
    <xdr:sp macro="" textlink="">
      <xdr:nvSpPr>
        <xdr:cNvPr id="4" name="Rectangle: Rounded Corners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8E0DFA5-FE91-4DE8-B0AE-C9CD028B8AB7}"/>
            </a:ext>
          </a:extLst>
        </xdr:cNvPr>
        <xdr:cNvSpPr/>
      </xdr:nvSpPr>
      <xdr:spPr>
        <a:xfrm>
          <a:off x="717736" y="5883088"/>
          <a:ext cx="1200150" cy="492498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</a:t>
          </a:r>
        </a:p>
      </xdr:txBody>
    </xdr:sp>
    <xdr:clientData/>
  </xdr:twoCellAnchor>
  <xdr:twoCellAnchor>
    <xdr:from>
      <xdr:col>0</xdr:col>
      <xdr:colOff>727260</xdr:colOff>
      <xdr:row>33</xdr:row>
      <xdr:rowOff>104775</xdr:rowOff>
    </xdr:from>
    <xdr:to>
      <xdr:col>0</xdr:col>
      <xdr:colOff>1927411</xdr:colOff>
      <xdr:row>35</xdr:row>
      <xdr:rowOff>142874</xdr:rowOff>
    </xdr:to>
    <xdr:sp macro="" textlink="">
      <xdr:nvSpPr>
        <xdr:cNvPr id="5" name="Rectangle: Rounded Corners 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E7E80C0-4036-4015-B206-06D75A2DC5D9}"/>
            </a:ext>
          </a:extLst>
        </xdr:cNvPr>
        <xdr:cNvSpPr/>
      </xdr:nvSpPr>
      <xdr:spPr>
        <a:xfrm>
          <a:off x="727260" y="7030010"/>
          <a:ext cx="1200151" cy="452717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III</a:t>
          </a:r>
        </a:p>
      </xdr:txBody>
    </xdr:sp>
    <xdr:clientData/>
  </xdr:twoCellAnchor>
  <xdr:twoCellAnchor>
    <xdr:from>
      <xdr:col>0</xdr:col>
      <xdr:colOff>717736</xdr:colOff>
      <xdr:row>30</xdr:row>
      <xdr:rowOff>173130</xdr:rowOff>
    </xdr:from>
    <xdr:to>
      <xdr:col>0</xdr:col>
      <xdr:colOff>1936936</xdr:colOff>
      <xdr:row>33</xdr:row>
      <xdr:rowOff>9525</xdr:rowOff>
    </xdr:to>
    <xdr:sp macro="" textlink="">
      <xdr:nvSpPr>
        <xdr:cNvPr id="6" name="Rectangle: Rounded Corners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DA842B9-A166-4956-9E28-D94435E1D3D4}"/>
            </a:ext>
          </a:extLst>
        </xdr:cNvPr>
        <xdr:cNvSpPr/>
      </xdr:nvSpPr>
      <xdr:spPr>
        <a:xfrm>
          <a:off x="717736" y="6470836"/>
          <a:ext cx="1219200" cy="463924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</a:t>
          </a:r>
        </a:p>
      </xdr:txBody>
    </xdr:sp>
    <xdr:clientData/>
  </xdr:twoCellAnchor>
  <xdr:twoCellAnchor>
    <xdr:from>
      <xdr:col>0</xdr:col>
      <xdr:colOff>448234</xdr:colOff>
      <xdr:row>39</xdr:row>
      <xdr:rowOff>19050</xdr:rowOff>
    </xdr:from>
    <xdr:to>
      <xdr:col>0</xdr:col>
      <xdr:colOff>2286559</xdr:colOff>
      <xdr:row>40</xdr:row>
      <xdr:rowOff>190500</xdr:rowOff>
    </xdr:to>
    <xdr:sp macro="" textlink="">
      <xdr:nvSpPr>
        <xdr:cNvPr id="7" name="Rectangle: Rounded Corners 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DED5AB2-8A80-47DF-8D78-A8E56B47A8E3}"/>
            </a:ext>
          </a:extLst>
        </xdr:cNvPr>
        <xdr:cNvSpPr/>
      </xdr:nvSpPr>
      <xdr:spPr>
        <a:xfrm>
          <a:off x="448234" y="8176932"/>
          <a:ext cx="1838325" cy="384362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Dashboard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1800225</xdr:colOff>
      <xdr:row>5</xdr:row>
      <xdr:rowOff>12326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4A2B274-DF4E-4205-B2A8-0D5FDAEA9C76}"/>
            </a:ext>
          </a:extLst>
        </xdr:cNvPr>
        <xdr:cNvSpPr/>
      </xdr:nvSpPr>
      <xdr:spPr>
        <a:xfrm>
          <a:off x="0" y="200025"/>
          <a:ext cx="1800225" cy="821951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1333500</xdr:colOff>
      <xdr:row>1</xdr:row>
      <xdr:rowOff>0</xdr:rowOff>
    </xdr:from>
    <xdr:to>
      <xdr:col>0</xdr:col>
      <xdr:colOff>2181225</xdr:colOff>
      <xdr:row>5</xdr:row>
      <xdr:rowOff>12326</xdr:rowOff>
    </xdr:to>
    <xdr:sp macro="" textlink="">
      <xdr:nvSpPr>
        <xdr:cNvPr id="3" name="Flowchart: Delay 2">
          <a:extLst>
            <a:ext uri="{FF2B5EF4-FFF2-40B4-BE49-F238E27FC236}">
              <a16:creationId xmlns:a16="http://schemas.microsoft.com/office/drawing/2014/main" id="{92A5C576-0DF7-4289-8C78-48929CDC7FD4}"/>
            </a:ext>
          </a:extLst>
        </xdr:cNvPr>
        <xdr:cNvSpPr/>
      </xdr:nvSpPr>
      <xdr:spPr>
        <a:xfrm>
          <a:off x="1333500" y="200025"/>
          <a:ext cx="847725" cy="821951"/>
        </a:xfrm>
        <a:prstGeom prst="flowChartDelay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0</xdr:col>
      <xdr:colOff>323851</xdr:colOff>
      <xdr:row>1</xdr:row>
      <xdr:rowOff>6431</xdr:rowOff>
    </xdr:from>
    <xdr:to>
      <xdr:col>0</xdr:col>
      <xdr:colOff>1714500</xdr:colOff>
      <xdr:row>5</xdr:row>
      <xdr:rowOff>1659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2E370E2-9FB3-4E35-8EB0-0A2541DE8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1" y="206456"/>
          <a:ext cx="1390649" cy="804853"/>
        </a:xfrm>
        <a:prstGeom prst="rect">
          <a:avLst/>
        </a:prstGeom>
      </xdr:spPr>
    </xdr:pic>
    <xdr:clientData/>
  </xdr:twoCellAnchor>
  <xdr:oneCellAnchor>
    <xdr:from>
      <xdr:col>0</xdr:col>
      <xdr:colOff>66675</xdr:colOff>
      <xdr:row>5</xdr:row>
      <xdr:rowOff>163046</xdr:rowOff>
    </xdr:from>
    <xdr:ext cx="2609850" cy="63094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835B37F-4B78-4F21-A705-F6D2E6C7530D}"/>
            </a:ext>
          </a:extLst>
        </xdr:cNvPr>
        <xdr:cNvSpPr txBox="1"/>
      </xdr:nvSpPr>
      <xdr:spPr>
        <a:xfrm>
          <a:off x="66675" y="1172696"/>
          <a:ext cx="260985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LABORATORIUM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AKUNTANSI MENENGAH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38101</xdr:colOff>
      <xdr:row>8</xdr:row>
      <xdr:rowOff>126042</xdr:rowOff>
    </xdr:from>
    <xdr:ext cx="2686050" cy="36163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98B83933-BDA5-44FA-99D9-68DA26A39412}"/>
            </a:ext>
          </a:extLst>
        </xdr:cNvPr>
        <xdr:cNvSpPr txBox="1"/>
      </xdr:nvSpPr>
      <xdr:spPr>
        <a:xfrm>
          <a:off x="38101" y="1764342"/>
          <a:ext cx="2686050" cy="3616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Universitas Gunadarma</a:t>
          </a:r>
        </a:p>
      </xdr:txBody>
    </xdr:sp>
    <xdr:clientData/>
  </xdr:oneCellAnchor>
  <xdr:oneCellAnchor>
    <xdr:from>
      <xdr:col>0</xdr:col>
      <xdr:colOff>285750</xdr:colOff>
      <xdr:row>10</xdr:row>
      <xdr:rowOff>121378</xdr:rowOff>
    </xdr:from>
    <xdr:ext cx="2200275" cy="630942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69C8352-5813-4FFA-AD10-409670B62BA6}"/>
            </a:ext>
          </a:extLst>
        </xdr:cNvPr>
        <xdr:cNvSpPr txBox="1"/>
      </xdr:nvSpPr>
      <xdr:spPr>
        <a:xfrm>
          <a:off x="285750" y="2169253"/>
          <a:ext cx="2200275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Praktikum Akuntansi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Keuangan Lanjut 1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619125</xdr:colOff>
      <xdr:row>14</xdr:row>
      <xdr:rowOff>144159</xdr:rowOff>
    </xdr:from>
    <xdr:ext cx="1609725" cy="438582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C6B3BBE-63BD-45DC-8EFB-5552E5D37D29}"/>
            </a:ext>
          </a:extLst>
        </xdr:cNvPr>
        <xdr:cNvSpPr txBox="1"/>
      </xdr:nvSpPr>
      <xdr:spPr>
        <a:xfrm>
          <a:off x="619125" y="2992134"/>
          <a:ext cx="1609725" cy="4385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1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IV </a:t>
          </a:r>
          <a:r>
            <a:rPr lang="en-ID" sz="1800" b="0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:</a:t>
          </a:r>
          <a:endParaRPr lang="en-ID" sz="1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0</xdr:col>
      <xdr:colOff>657225</xdr:colOff>
      <xdr:row>19</xdr:row>
      <xdr:rowOff>0</xdr:rowOff>
    </xdr:from>
    <xdr:to>
      <xdr:col>0</xdr:col>
      <xdr:colOff>2085975</xdr:colOff>
      <xdr:row>19</xdr:row>
      <xdr:rowOff>381000</xdr:rowOff>
    </xdr:to>
    <xdr:sp macro="" textlink="">
      <xdr:nvSpPr>
        <xdr:cNvPr id="12" name="Rectangle: Rounded Corners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0BAF1A-DB4B-472F-B596-9B906690B57E}"/>
            </a:ext>
          </a:extLst>
        </xdr:cNvPr>
        <xdr:cNvSpPr/>
      </xdr:nvSpPr>
      <xdr:spPr>
        <a:xfrm>
          <a:off x="657225" y="4448175"/>
          <a:ext cx="14287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 Kasus 1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666750</xdr:colOff>
      <xdr:row>17</xdr:row>
      <xdr:rowOff>314325</xdr:rowOff>
    </xdr:from>
    <xdr:to>
      <xdr:col>0</xdr:col>
      <xdr:colOff>2095500</xdr:colOff>
      <xdr:row>18</xdr:row>
      <xdr:rowOff>295275</xdr:rowOff>
    </xdr:to>
    <xdr:sp macro="" textlink="">
      <xdr:nvSpPr>
        <xdr:cNvPr id="13" name="Rectangle: Rounded Corners 12">
          <a:extLst>
            <a:ext uri="{FF2B5EF4-FFF2-40B4-BE49-F238E27FC236}">
              <a16:creationId xmlns:a16="http://schemas.microsoft.com/office/drawing/2014/main" id="{AF433CD3-7BE3-431C-922D-2990D67D2307}"/>
            </a:ext>
          </a:extLst>
        </xdr:cNvPr>
        <xdr:cNvSpPr/>
      </xdr:nvSpPr>
      <xdr:spPr>
        <a:xfrm>
          <a:off x="666750" y="3962400"/>
          <a:ext cx="1428750" cy="381000"/>
        </a:xfrm>
        <a:prstGeom prst="roundRect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solidFill>
                  <a:srgbClr val="7030A0"/>
                </a:solidFill>
              </a:ln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LK Cokas</a:t>
          </a:r>
          <a:endParaRPr lang="en-ID" sz="1800" b="1">
            <a:ln>
              <a:solidFill>
                <a:srgbClr val="7030A0"/>
              </a:solidFill>
            </a:ln>
            <a:solidFill>
              <a:schemeClr val="bg1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657225</xdr:colOff>
      <xdr:row>20</xdr:row>
      <xdr:rowOff>76200</xdr:rowOff>
    </xdr:from>
    <xdr:to>
      <xdr:col>0</xdr:col>
      <xdr:colOff>2085975</xdr:colOff>
      <xdr:row>22</xdr:row>
      <xdr:rowOff>38100</xdr:rowOff>
    </xdr:to>
    <xdr:sp macro="" textlink="">
      <xdr:nvSpPr>
        <xdr:cNvPr id="14" name="Rectangle: Rounded Corners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7A8665-A8D0-468F-95FC-BA0E783DF003}"/>
            </a:ext>
          </a:extLst>
        </xdr:cNvPr>
        <xdr:cNvSpPr/>
      </xdr:nvSpPr>
      <xdr:spPr>
        <a:xfrm>
          <a:off x="657225" y="4933950"/>
          <a:ext cx="14287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LK Kasus 1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752475</xdr:colOff>
      <xdr:row>16</xdr:row>
      <xdr:rowOff>28575</xdr:rowOff>
    </xdr:from>
    <xdr:to>
      <xdr:col>0</xdr:col>
      <xdr:colOff>1971675</xdr:colOff>
      <xdr:row>17</xdr:row>
      <xdr:rowOff>209550</xdr:rowOff>
    </xdr:to>
    <xdr:sp macro="" textlink="">
      <xdr:nvSpPr>
        <xdr:cNvPr id="15" name="Rectangle: Rounded Corners 1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BC59A50-782E-4412-B4D2-B9693882E509}"/>
            </a:ext>
          </a:extLst>
        </xdr:cNvPr>
        <xdr:cNvSpPr/>
      </xdr:nvSpPr>
      <xdr:spPr>
        <a:xfrm>
          <a:off x="752475" y="3476625"/>
          <a:ext cx="1219200" cy="38100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noFill/>
              </a:ln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Cokas 1</a:t>
          </a:r>
          <a:endParaRPr lang="en-ID" sz="1800" b="1">
            <a:ln>
              <a:noFill/>
            </a:ln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758176</xdr:colOff>
      <xdr:row>24</xdr:row>
      <xdr:rowOff>190501</xdr:rowOff>
    </xdr:from>
    <xdr:to>
      <xdr:col>0</xdr:col>
      <xdr:colOff>1958326</xdr:colOff>
      <xdr:row>27</xdr:row>
      <xdr:rowOff>78369</xdr:rowOff>
    </xdr:to>
    <xdr:sp macro="" textlink="">
      <xdr:nvSpPr>
        <xdr:cNvPr id="17" name="Rectangle: Rounded Corners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8EB2275-3AFD-4FF2-A7BE-B88F7A8080FD}"/>
            </a:ext>
          </a:extLst>
        </xdr:cNvPr>
        <xdr:cNvSpPr/>
      </xdr:nvSpPr>
      <xdr:spPr>
        <a:xfrm>
          <a:off x="758176" y="5822675"/>
          <a:ext cx="1200150" cy="492498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</a:t>
          </a:r>
        </a:p>
      </xdr:txBody>
    </xdr:sp>
    <xdr:clientData/>
  </xdr:twoCellAnchor>
  <xdr:twoCellAnchor>
    <xdr:from>
      <xdr:col>0</xdr:col>
      <xdr:colOff>767700</xdr:colOff>
      <xdr:row>30</xdr:row>
      <xdr:rowOff>128162</xdr:rowOff>
    </xdr:from>
    <xdr:to>
      <xdr:col>0</xdr:col>
      <xdr:colOff>1967851</xdr:colOff>
      <xdr:row>32</xdr:row>
      <xdr:rowOff>183314</xdr:rowOff>
    </xdr:to>
    <xdr:sp macro="" textlink="">
      <xdr:nvSpPr>
        <xdr:cNvPr id="18" name="Rectangle: Rounded Corners 1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5F6B6E2-A5D1-41F0-9E4A-A22119618818}"/>
            </a:ext>
          </a:extLst>
        </xdr:cNvPr>
        <xdr:cNvSpPr/>
      </xdr:nvSpPr>
      <xdr:spPr>
        <a:xfrm>
          <a:off x="767700" y="6969597"/>
          <a:ext cx="1200151" cy="452717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III</a:t>
          </a:r>
        </a:p>
      </xdr:txBody>
    </xdr:sp>
    <xdr:clientData/>
  </xdr:twoCellAnchor>
  <xdr:twoCellAnchor>
    <xdr:from>
      <xdr:col>0</xdr:col>
      <xdr:colOff>758176</xdr:colOff>
      <xdr:row>27</xdr:row>
      <xdr:rowOff>173619</xdr:rowOff>
    </xdr:from>
    <xdr:to>
      <xdr:col>0</xdr:col>
      <xdr:colOff>1977376</xdr:colOff>
      <xdr:row>30</xdr:row>
      <xdr:rowOff>32912</xdr:rowOff>
    </xdr:to>
    <xdr:sp macro="" textlink="">
      <xdr:nvSpPr>
        <xdr:cNvPr id="19" name="Rectangle: Rounded Corners 1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4A10F08-097A-49B4-A210-A9AEF16EFCAD}"/>
            </a:ext>
          </a:extLst>
        </xdr:cNvPr>
        <xdr:cNvSpPr/>
      </xdr:nvSpPr>
      <xdr:spPr>
        <a:xfrm>
          <a:off x="758176" y="6410423"/>
          <a:ext cx="1219200" cy="463924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</a:t>
          </a:r>
        </a:p>
      </xdr:txBody>
    </xdr:sp>
    <xdr:clientData/>
  </xdr:twoCellAnchor>
  <xdr:twoCellAnchor>
    <xdr:from>
      <xdr:col>0</xdr:col>
      <xdr:colOff>488674</xdr:colOff>
      <xdr:row>36</xdr:row>
      <xdr:rowOff>82389</xdr:rowOff>
    </xdr:from>
    <xdr:to>
      <xdr:col>0</xdr:col>
      <xdr:colOff>2326999</xdr:colOff>
      <xdr:row>38</xdr:row>
      <xdr:rowOff>69185</xdr:rowOff>
    </xdr:to>
    <xdr:sp macro="" textlink="">
      <xdr:nvSpPr>
        <xdr:cNvPr id="20" name="Rectangle: Rounded Corners 1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3808C52C-CC17-4688-A319-28DDD0A38F11}"/>
            </a:ext>
          </a:extLst>
        </xdr:cNvPr>
        <xdr:cNvSpPr/>
      </xdr:nvSpPr>
      <xdr:spPr>
        <a:xfrm>
          <a:off x="488674" y="8116519"/>
          <a:ext cx="1838325" cy="384362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Dashboard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1800225</xdr:colOff>
      <xdr:row>5</xdr:row>
      <xdr:rowOff>12326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FB36794-C461-4A5A-8C00-BBAF7DB2A847}"/>
            </a:ext>
          </a:extLst>
        </xdr:cNvPr>
        <xdr:cNvSpPr/>
      </xdr:nvSpPr>
      <xdr:spPr>
        <a:xfrm>
          <a:off x="0" y="209550"/>
          <a:ext cx="1800225" cy="821951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1333500</xdr:colOff>
      <xdr:row>1</xdr:row>
      <xdr:rowOff>0</xdr:rowOff>
    </xdr:from>
    <xdr:to>
      <xdr:col>0</xdr:col>
      <xdr:colOff>2181225</xdr:colOff>
      <xdr:row>5</xdr:row>
      <xdr:rowOff>12326</xdr:rowOff>
    </xdr:to>
    <xdr:sp macro="" textlink="">
      <xdr:nvSpPr>
        <xdr:cNvPr id="3" name="Flowchart: Delay 2">
          <a:extLst>
            <a:ext uri="{FF2B5EF4-FFF2-40B4-BE49-F238E27FC236}">
              <a16:creationId xmlns:a16="http://schemas.microsoft.com/office/drawing/2014/main" id="{A9CC56DC-8739-482C-AD05-95389EF1CB31}"/>
            </a:ext>
          </a:extLst>
        </xdr:cNvPr>
        <xdr:cNvSpPr/>
      </xdr:nvSpPr>
      <xdr:spPr>
        <a:xfrm>
          <a:off x="1333500" y="209550"/>
          <a:ext cx="847725" cy="821951"/>
        </a:xfrm>
        <a:prstGeom prst="flowChartDelay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0</xdr:col>
      <xdr:colOff>323851</xdr:colOff>
      <xdr:row>1</xdr:row>
      <xdr:rowOff>6431</xdr:rowOff>
    </xdr:from>
    <xdr:to>
      <xdr:col>0</xdr:col>
      <xdr:colOff>1714500</xdr:colOff>
      <xdr:row>5</xdr:row>
      <xdr:rowOff>1659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2224B61-4211-478E-A4FE-14D9F8A29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1" y="215981"/>
          <a:ext cx="1390649" cy="804853"/>
        </a:xfrm>
        <a:prstGeom prst="rect">
          <a:avLst/>
        </a:prstGeom>
      </xdr:spPr>
    </xdr:pic>
    <xdr:clientData/>
  </xdr:twoCellAnchor>
  <xdr:oneCellAnchor>
    <xdr:from>
      <xdr:col>0</xdr:col>
      <xdr:colOff>66675</xdr:colOff>
      <xdr:row>5</xdr:row>
      <xdr:rowOff>163046</xdr:rowOff>
    </xdr:from>
    <xdr:ext cx="2609850" cy="63094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8ABC27C-809B-4831-91EE-3DE175AFE0CF}"/>
            </a:ext>
          </a:extLst>
        </xdr:cNvPr>
        <xdr:cNvSpPr txBox="1"/>
      </xdr:nvSpPr>
      <xdr:spPr>
        <a:xfrm>
          <a:off x="66675" y="1182221"/>
          <a:ext cx="260985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LABORATORIUM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AKUNTANSI MENENGAH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38101</xdr:colOff>
      <xdr:row>8</xdr:row>
      <xdr:rowOff>135567</xdr:rowOff>
    </xdr:from>
    <xdr:ext cx="2686050" cy="36163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B6892EC-84B9-46A2-A50C-E62BDFD5BE2D}"/>
            </a:ext>
          </a:extLst>
        </xdr:cNvPr>
        <xdr:cNvSpPr txBox="1"/>
      </xdr:nvSpPr>
      <xdr:spPr>
        <a:xfrm>
          <a:off x="38101" y="1773867"/>
          <a:ext cx="2686050" cy="3616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Universitas Gunadarma</a:t>
          </a:r>
        </a:p>
      </xdr:txBody>
    </xdr:sp>
    <xdr:clientData/>
  </xdr:oneCellAnchor>
  <xdr:oneCellAnchor>
    <xdr:from>
      <xdr:col>0</xdr:col>
      <xdr:colOff>285750</xdr:colOff>
      <xdr:row>10</xdr:row>
      <xdr:rowOff>140428</xdr:rowOff>
    </xdr:from>
    <xdr:ext cx="2200275" cy="630942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846D8C8-E7F8-400D-93E2-6E6DA772600D}"/>
            </a:ext>
          </a:extLst>
        </xdr:cNvPr>
        <xdr:cNvSpPr txBox="1"/>
      </xdr:nvSpPr>
      <xdr:spPr>
        <a:xfrm>
          <a:off x="285750" y="2178778"/>
          <a:ext cx="2200275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Praktikum Akuntansi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Keuangan Lanjut 1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657225</xdr:colOff>
      <xdr:row>13</xdr:row>
      <xdr:rowOff>144159</xdr:rowOff>
    </xdr:from>
    <xdr:ext cx="1609725" cy="438582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165ABF7-C8BA-40B5-A331-E5AB7A4F9D18}"/>
            </a:ext>
          </a:extLst>
        </xdr:cNvPr>
        <xdr:cNvSpPr txBox="1"/>
      </xdr:nvSpPr>
      <xdr:spPr>
        <a:xfrm>
          <a:off x="657225" y="2782584"/>
          <a:ext cx="1609725" cy="4385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1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IV </a:t>
          </a:r>
          <a:r>
            <a:rPr lang="en-ID" sz="1800" b="0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:</a:t>
          </a:r>
          <a:endParaRPr lang="en-ID" sz="1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0</xdr:col>
      <xdr:colOff>695325</xdr:colOff>
      <xdr:row>21</xdr:row>
      <xdr:rowOff>0</xdr:rowOff>
    </xdr:from>
    <xdr:to>
      <xdr:col>0</xdr:col>
      <xdr:colOff>2124075</xdr:colOff>
      <xdr:row>22</xdr:row>
      <xdr:rowOff>180975</xdr:rowOff>
    </xdr:to>
    <xdr:sp macro="" textlink="">
      <xdr:nvSpPr>
        <xdr:cNvPr id="12" name="Rectangle: Rounded Corners 11">
          <a:extLst>
            <a:ext uri="{FF2B5EF4-FFF2-40B4-BE49-F238E27FC236}">
              <a16:creationId xmlns:a16="http://schemas.microsoft.com/office/drawing/2014/main" id="{1F276A33-351F-4954-A2CC-5283FBC3D326}"/>
            </a:ext>
          </a:extLst>
        </xdr:cNvPr>
        <xdr:cNvSpPr/>
      </xdr:nvSpPr>
      <xdr:spPr>
        <a:xfrm>
          <a:off x="695325" y="4238625"/>
          <a:ext cx="1428750" cy="381000"/>
        </a:xfrm>
        <a:prstGeom prst="roundRect">
          <a:avLst/>
        </a:prstGeom>
        <a:solidFill>
          <a:schemeClr val="accent4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solidFill>
                  <a:srgbClr val="7030A0"/>
                </a:solidFill>
              </a:ln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 Kasus 1</a:t>
          </a:r>
          <a:endParaRPr lang="en-ID" sz="1800" b="1">
            <a:ln>
              <a:solidFill>
                <a:srgbClr val="7030A0"/>
              </a:solidFill>
            </a:ln>
            <a:solidFill>
              <a:schemeClr val="bg1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704850</xdr:colOff>
      <xdr:row>18</xdr:row>
      <xdr:rowOff>114300</xdr:rowOff>
    </xdr:from>
    <xdr:to>
      <xdr:col>0</xdr:col>
      <xdr:colOff>2133600</xdr:colOff>
      <xdr:row>20</xdr:row>
      <xdr:rowOff>95250</xdr:rowOff>
    </xdr:to>
    <xdr:sp macro="" textlink="">
      <xdr:nvSpPr>
        <xdr:cNvPr id="13" name="Rectangle: Rounded Corners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CD0143-0F4C-4E01-985F-17C345C93D12}"/>
            </a:ext>
          </a:extLst>
        </xdr:cNvPr>
        <xdr:cNvSpPr/>
      </xdr:nvSpPr>
      <xdr:spPr>
        <a:xfrm>
          <a:off x="704850" y="3752850"/>
          <a:ext cx="14287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LK Cokas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695325</xdr:colOff>
      <xdr:row>23</xdr:row>
      <xdr:rowOff>85725</xdr:rowOff>
    </xdr:from>
    <xdr:to>
      <xdr:col>0</xdr:col>
      <xdr:colOff>2124075</xdr:colOff>
      <xdr:row>25</xdr:row>
      <xdr:rowOff>66675</xdr:rowOff>
    </xdr:to>
    <xdr:sp macro="" textlink="">
      <xdr:nvSpPr>
        <xdr:cNvPr id="14" name="Rectangle: Rounded Corners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9F00AB7-8B99-45ED-ACF9-4C1812693FA0}"/>
            </a:ext>
          </a:extLst>
        </xdr:cNvPr>
        <xdr:cNvSpPr/>
      </xdr:nvSpPr>
      <xdr:spPr>
        <a:xfrm>
          <a:off x="695325" y="4724400"/>
          <a:ext cx="14287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LK Kasus 1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790575</xdr:colOff>
      <xdr:row>16</xdr:row>
      <xdr:rowOff>28575</xdr:rowOff>
    </xdr:from>
    <xdr:to>
      <xdr:col>0</xdr:col>
      <xdr:colOff>2009775</xdr:colOff>
      <xdr:row>18</xdr:row>
      <xdr:rowOff>9525</xdr:rowOff>
    </xdr:to>
    <xdr:sp macro="" textlink="">
      <xdr:nvSpPr>
        <xdr:cNvPr id="15" name="Rectangle: Rounded Corners 1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4D7184A-BF87-43E0-A761-F662DC7A50C9}"/>
            </a:ext>
          </a:extLst>
        </xdr:cNvPr>
        <xdr:cNvSpPr/>
      </xdr:nvSpPr>
      <xdr:spPr>
        <a:xfrm>
          <a:off x="790575" y="3267075"/>
          <a:ext cx="1219200" cy="38100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noFill/>
              </a:ln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Cokas 1</a:t>
          </a:r>
          <a:endParaRPr lang="en-ID" sz="1800" b="1">
            <a:ln>
              <a:noFill/>
            </a:ln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751354</xdr:colOff>
      <xdr:row>28</xdr:row>
      <xdr:rowOff>22411</xdr:rowOff>
    </xdr:from>
    <xdr:to>
      <xdr:col>0</xdr:col>
      <xdr:colOff>1951504</xdr:colOff>
      <xdr:row>30</xdr:row>
      <xdr:rowOff>111497</xdr:rowOff>
    </xdr:to>
    <xdr:sp macro="" textlink="">
      <xdr:nvSpPr>
        <xdr:cNvPr id="16" name="Rectangle: Rounded Corners 1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AC05D2D-EBC5-496D-B71C-FDBD9CA61DC1}"/>
            </a:ext>
          </a:extLst>
        </xdr:cNvPr>
        <xdr:cNvSpPr/>
      </xdr:nvSpPr>
      <xdr:spPr>
        <a:xfrm>
          <a:off x="751354" y="5714999"/>
          <a:ext cx="1200150" cy="492498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</a:t>
          </a:r>
        </a:p>
      </xdr:txBody>
    </xdr:sp>
    <xdr:clientData/>
  </xdr:twoCellAnchor>
  <xdr:twoCellAnchor>
    <xdr:from>
      <xdr:col>0</xdr:col>
      <xdr:colOff>760878</xdr:colOff>
      <xdr:row>33</xdr:row>
      <xdr:rowOff>138392</xdr:rowOff>
    </xdr:from>
    <xdr:to>
      <xdr:col>0</xdr:col>
      <xdr:colOff>1961029</xdr:colOff>
      <xdr:row>35</xdr:row>
      <xdr:rowOff>176491</xdr:rowOff>
    </xdr:to>
    <xdr:sp macro="" textlink="">
      <xdr:nvSpPr>
        <xdr:cNvPr id="17" name="Rectangle: Rounded Corners 1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DB8CE69-D868-4FCC-A9B4-ED719CEED724}"/>
            </a:ext>
          </a:extLst>
        </xdr:cNvPr>
        <xdr:cNvSpPr/>
      </xdr:nvSpPr>
      <xdr:spPr>
        <a:xfrm>
          <a:off x="760878" y="6861921"/>
          <a:ext cx="1200151" cy="452717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III</a:t>
          </a:r>
        </a:p>
      </xdr:txBody>
    </xdr:sp>
    <xdr:clientData/>
  </xdr:twoCellAnchor>
  <xdr:twoCellAnchor>
    <xdr:from>
      <xdr:col>0</xdr:col>
      <xdr:colOff>751354</xdr:colOff>
      <xdr:row>31</xdr:row>
      <xdr:rowOff>5041</xdr:rowOff>
    </xdr:from>
    <xdr:to>
      <xdr:col>0</xdr:col>
      <xdr:colOff>1970554</xdr:colOff>
      <xdr:row>33</xdr:row>
      <xdr:rowOff>43142</xdr:rowOff>
    </xdr:to>
    <xdr:sp macro="" textlink="">
      <xdr:nvSpPr>
        <xdr:cNvPr id="18" name="Rectangle: Rounded Corners 1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3DA2F28-EAA4-4499-82C7-4270FA8F8080}"/>
            </a:ext>
          </a:extLst>
        </xdr:cNvPr>
        <xdr:cNvSpPr/>
      </xdr:nvSpPr>
      <xdr:spPr>
        <a:xfrm>
          <a:off x="751354" y="6302747"/>
          <a:ext cx="1219200" cy="463924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</a:t>
          </a:r>
        </a:p>
      </xdr:txBody>
    </xdr:sp>
    <xdr:clientData/>
  </xdr:twoCellAnchor>
  <xdr:twoCellAnchor>
    <xdr:from>
      <xdr:col>0</xdr:col>
      <xdr:colOff>481852</xdr:colOff>
      <xdr:row>39</xdr:row>
      <xdr:rowOff>52667</xdr:rowOff>
    </xdr:from>
    <xdr:to>
      <xdr:col>0</xdr:col>
      <xdr:colOff>2320177</xdr:colOff>
      <xdr:row>41</xdr:row>
      <xdr:rowOff>22411</xdr:rowOff>
    </xdr:to>
    <xdr:sp macro="" textlink="">
      <xdr:nvSpPr>
        <xdr:cNvPr id="19" name="Rectangle: Rounded Corners 1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E9DD412-A970-4B8E-9025-567CA135234B}"/>
            </a:ext>
          </a:extLst>
        </xdr:cNvPr>
        <xdr:cNvSpPr/>
      </xdr:nvSpPr>
      <xdr:spPr>
        <a:xfrm>
          <a:off x="481852" y="8008843"/>
          <a:ext cx="1838325" cy="384362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Dashboard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1800225</xdr:colOff>
      <xdr:row>5</xdr:row>
      <xdr:rowOff>12326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8DD74BFB-12F7-4F00-BD4B-60E2ECA66333}"/>
            </a:ext>
          </a:extLst>
        </xdr:cNvPr>
        <xdr:cNvSpPr/>
      </xdr:nvSpPr>
      <xdr:spPr>
        <a:xfrm>
          <a:off x="0" y="200025"/>
          <a:ext cx="1800225" cy="821951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1333500</xdr:colOff>
      <xdr:row>1</xdr:row>
      <xdr:rowOff>0</xdr:rowOff>
    </xdr:from>
    <xdr:to>
      <xdr:col>0</xdr:col>
      <xdr:colOff>2181225</xdr:colOff>
      <xdr:row>5</xdr:row>
      <xdr:rowOff>12326</xdr:rowOff>
    </xdr:to>
    <xdr:sp macro="" textlink="">
      <xdr:nvSpPr>
        <xdr:cNvPr id="5" name="Flowchart: Delay 4">
          <a:extLst>
            <a:ext uri="{FF2B5EF4-FFF2-40B4-BE49-F238E27FC236}">
              <a16:creationId xmlns:a16="http://schemas.microsoft.com/office/drawing/2014/main" id="{CC11505F-6091-4A11-829A-8A20825CE679}"/>
            </a:ext>
          </a:extLst>
        </xdr:cNvPr>
        <xdr:cNvSpPr/>
      </xdr:nvSpPr>
      <xdr:spPr>
        <a:xfrm>
          <a:off x="1333500" y="200025"/>
          <a:ext cx="847725" cy="821951"/>
        </a:xfrm>
        <a:prstGeom prst="flowChartDelay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0</xdr:col>
      <xdr:colOff>323851</xdr:colOff>
      <xdr:row>1</xdr:row>
      <xdr:rowOff>6431</xdr:rowOff>
    </xdr:from>
    <xdr:to>
      <xdr:col>0</xdr:col>
      <xdr:colOff>1714500</xdr:colOff>
      <xdr:row>5</xdr:row>
      <xdr:rowOff>1659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16F4BA7-89AE-403A-BBBC-2EFB92DBC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1" y="206456"/>
          <a:ext cx="1390649" cy="804853"/>
        </a:xfrm>
        <a:prstGeom prst="rect">
          <a:avLst/>
        </a:prstGeom>
      </xdr:spPr>
    </xdr:pic>
    <xdr:clientData/>
  </xdr:twoCellAnchor>
  <xdr:oneCellAnchor>
    <xdr:from>
      <xdr:col>0</xdr:col>
      <xdr:colOff>66675</xdr:colOff>
      <xdr:row>5</xdr:row>
      <xdr:rowOff>163046</xdr:rowOff>
    </xdr:from>
    <xdr:ext cx="2609850" cy="630942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47B5A650-68E5-498E-B01F-6F341E9FF861}"/>
            </a:ext>
          </a:extLst>
        </xdr:cNvPr>
        <xdr:cNvSpPr txBox="1"/>
      </xdr:nvSpPr>
      <xdr:spPr>
        <a:xfrm>
          <a:off x="66675" y="1172696"/>
          <a:ext cx="260985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LABORATORIUM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AKUNTANSI MENENGAH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38101</xdr:colOff>
      <xdr:row>8</xdr:row>
      <xdr:rowOff>126042</xdr:rowOff>
    </xdr:from>
    <xdr:ext cx="2686050" cy="36163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CF0CD5F-5F2B-4166-9D86-43A899354B95}"/>
            </a:ext>
          </a:extLst>
        </xdr:cNvPr>
        <xdr:cNvSpPr txBox="1"/>
      </xdr:nvSpPr>
      <xdr:spPr>
        <a:xfrm>
          <a:off x="38101" y="1764342"/>
          <a:ext cx="2686050" cy="3616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Universitas Gunadarma</a:t>
          </a:r>
        </a:p>
      </xdr:txBody>
    </xdr:sp>
    <xdr:clientData/>
  </xdr:oneCellAnchor>
  <xdr:oneCellAnchor>
    <xdr:from>
      <xdr:col>0</xdr:col>
      <xdr:colOff>285750</xdr:colOff>
      <xdr:row>10</xdr:row>
      <xdr:rowOff>130903</xdr:rowOff>
    </xdr:from>
    <xdr:ext cx="2200275" cy="630942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926E1F01-B580-4F8D-84FC-9E268E9B80DB}"/>
            </a:ext>
          </a:extLst>
        </xdr:cNvPr>
        <xdr:cNvSpPr txBox="1"/>
      </xdr:nvSpPr>
      <xdr:spPr>
        <a:xfrm>
          <a:off x="285750" y="2169253"/>
          <a:ext cx="2200275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Praktikum Akuntansi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Keuangan Lanjut 1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657225</xdr:colOff>
      <xdr:row>13</xdr:row>
      <xdr:rowOff>134634</xdr:rowOff>
    </xdr:from>
    <xdr:ext cx="1609725" cy="438582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73B7386-B9E8-4C92-B0EA-CE0C3B77ED7D}"/>
            </a:ext>
          </a:extLst>
        </xdr:cNvPr>
        <xdr:cNvSpPr txBox="1"/>
      </xdr:nvSpPr>
      <xdr:spPr>
        <a:xfrm>
          <a:off x="657225" y="2773059"/>
          <a:ext cx="1609725" cy="4385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1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IV </a:t>
          </a:r>
          <a:r>
            <a:rPr lang="en-ID" sz="1800" b="0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:</a:t>
          </a:r>
          <a:endParaRPr lang="en-ID" sz="1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0</xdr:col>
      <xdr:colOff>695325</xdr:colOff>
      <xdr:row>18</xdr:row>
      <xdr:rowOff>190500</xdr:rowOff>
    </xdr:from>
    <xdr:to>
      <xdr:col>0</xdr:col>
      <xdr:colOff>2124075</xdr:colOff>
      <xdr:row>18</xdr:row>
      <xdr:rowOff>571500</xdr:rowOff>
    </xdr:to>
    <xdr:sp macro="" textlink="">
      <xdr:nvSpPr>
        <xdr:cNvPr id="14" name="Rectangle: Rounded Corners 1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79668F-E037-480A-ADE8-296420B3FB30}"/>
            </a:ext>
          </a:extLst>
        </xdr:cNvPr>
        <xdr:cNvSpPr/>
      </xdr:nvSpPr>
      <xdr:spPr>
        <a:xfrm>
          <a:off x="695325" y="4229100"/>
          <a:ext cx="1428750" cy="38100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noFill/>
              </a:ln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 Kasus 1</a:t>
          </a:r>
          <a:endParaRPr lang="en-ID" sz="1800" b="1">
            <a:ln>
              <a:noFill/>
            </a:ln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704850</xdr:colOff>
      <xdr:row>17</xdr:row>
      <xdr:rowOff>104775</xdr:rowOff>
    </xdr:from>
    <xdr:to>
      <xdr:col>0</xdr:col>
      <xdr:colOff>2133600</xdr:colOff>
      <xdr:row>18</xdr:row>
      <xdr:rowOff>85725</xdr:rowOff>
    </xdr:to>
    <xdr:sp macro="" textlink="">
      <xdr:nvSpPr>
        <xdr:cNvPr id="15" name="Rectangle: Rounded Corners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98AB71-35DC-4CBF-8913-312341D2AE61}"/>
            </a:ext>
          </a:extLst>
        </xdr:cNvPr>
        <xdr:cNvSpPr/>
      </xdr:nvSpPr>
      <xdr:spPr>
        <a:xfrm>
          <a:off x="704850" y="3743325"/>
          <a:ext cx="14287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LK Cokas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695325</xdr:colOff>
      <xdr:row>19</xdr:row>
      <xdr:rowOff>76200</xdr:rowOff>
    </xdr:from>
    <xdr:to>
      <xdr:col>0</xdr:col>
      <xdr:colOff>2124075</xdr:colOff>
      <xdr:row>20</xdr:row>
      <xdr:rowOff>47625</xdr:rowOff>
    </xdr:to>
    <xdr:sp macro="" textlink="">
      <xdr:nvSpPr>
        <xdr:cNvPr id="16" name="Rectangle: Rounded Corners 15">
          <a:extLst>
            <a:ext uri="{FF2B5EF4-FFF2-40B4-BE49-F238E27FC236}">
              <a16:creationId xmlns:a16="http://schemas.microsoft.com/office/drawing/2014/main" id="{F5889F1B-7ABE-48B7-A085-B85C96478B4B}"/>
            </a:ext>
          </a:extLst>
        </xdr:cNvPr>
        <xdr:cNvSpPr/>
      </xdr:nvSpPr>
      <xdr:spPr>
        <a:xfrm>
          <a:off x="695325" y="4714875"/>
          <a:ext cx="1428750" cy="381000"/>
        </a:xfrm>
        <a:prstGeom prst="roundRect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solidFill>
                  <a:srgbClr val="7030A0"/>
                </a:solidFill>
              </a:ln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LK Kasus 1</a:t>
          </a:r>
          <a:endParaRPr lang="en-ID" sz="1800" b="1">
            <a:ln>
              <a:solidFill>
                <a:srgbClr val="7030A0"/>
              </a:solidFill>
            </a:ln>
            <a:solidFill>
              <a:schemeClr val="bg1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790575</xdr:colOff>
      <xdr:row>15</xdr:row>
      <xdr:rowOff>219075</xdr:rowOff>
    </xdr:from>
    <xdr:to>
      <xdr:col>0</xdr:col>
      <xdr:colOff>2009775</xdr:colOff>
      <xdr:row>17</xdr:row>
      <xdr:rowOff>0</xdr:rowOff>
    </xdr:to>
    <xdr:sp macro="" textlink="">
      <xdr:nvSpPr>
        <xdr:cNvPr id="17" name="Rectangle: Rounded Corners 1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02E3870-52D8-422A-A825-354A4C5381E4}"/>
            </a:ext>
          </a:extLst>
        </xdr:cNvPr>
        <xdr:cNvSpPr/>
      </xdr:nvSpPr>
      <xdr:spPr>
        <a:xfrm>
          <a:off x="790575" y="3257550"/>
          <a:ext cx="1219200" cy="38100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noFill/>
              </a:ln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Cokas 1</a:t>
          </a:r>
          <a:endParaRPr lang="en-ID" sz="1800" b="1">
            <a:ln>
              <a:noFill/>
            </a:ln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793377</xdr:colOff>
      <xdr:row>22</xdr:row>
      <xdr:rowOff>47625</xdr:rowOff>
    </xdr:from>
    <xdr:to>
      <xdr:col>0</xdr:col>
      <xdr:colOff>1993527</xdr:colOff>
      <xdr:row>24</xdr:row>
      <xdr:rowOff>140073</xdr:rowOff>
    </xdr:to>
    <xdr:sp macro="" textlink="">
      <xdr:nvSpPr>
        <xdr:cNvPr id="2" name="Rectangle: Rounded Corners 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FE0E510-6497-40A4-8BF7-C46F20882870}"/>
            </a:ext>
          </a:extLst>
        </xdr:cNvPr>
        <xdr:cNvSpPr/>
      </xdr:nvSpPr>
      <xdr:spPr>
        <a:xfrm>
          <a:off x="793377" y="5514975"/>
          <a:ext cx="1200150" cy="492498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</a:t>
          </a:r>
        </a:p>
      </xdr:txBody>
    </xdr:sp>
    <xdr:clientData/>
  </xdr:twoCellAnchor>
  <xdr:twoCellAnchor>
    <xdr:from>
      <xdr:col>0</xdr:col>
      <xdr:colOff>802901</xdr:colOff>
      <xdr:row>27</xdr:row>
      <xdr:rowOff>175372</xdr:rowOff>
    </xdr:from>
    <xdr:to>
      <xdr:col>0</xdr:col>
      <xdr:colOff>2003052</xdr:colOff>
      <xdr:row>30</xdr:row>
      <xdr:rowOff>18489</xdr:rowOff>
    </xdr:to>
    <xdr:sp macro="" textlink="">
      <xdr:nvSpPr>
        <xdr:cNvPr id="3" name="Rectangle: Rounded Corners 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C1F651D-8006-45E3-AE0E-300D567F9CC2}"/>
            </a:ext>
          </a:extLst>
        </xdr:cNvPr>
        <xdr:cNvSpPr/>
      </xdr:nvSpPr>
      <xdr:spPr>
        <a:xfrm>
          <a:off x="802901" y="6661897"/>
          <a:ext cx="1200151" cy="452717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III</a:t>
          </a:r>
        </a:p>
      </xdr:txBody>
    </xdr:sp>
    <xdr:clientData/>
  </xdr:twoCellAnchor>
  <xdr:twoCellAnchor>
    <xdr:from>
      <xdr:col>0</xdr:col>
      <xdr:colOff>793377</xdr:colOff>
      <xdr:row>25</xdr:row>
      <xdr:rowOff>35298</xdr:rowOff>
    </xdr:from>
    <xdr:to>
      <xdr:col>0</xdr:col>
      <xdr:colOff>2012577</xdr:colOff>
      <xdr:row>27</xdr:row>
      <xdr:rowOff>80122</xdr:rowOff>
    </xdr:to>
    <xdr:sp macro="" textlink="">
      <xdr:nvSpPr>
        <xdr:cNvPr id="19" name="Rectangle: Rounded Corners 1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09D862A-8F92-433A-812E-08064C2F2E44}"/>
            </a:ext>
          </a:extLst>
        </xdr:cNvPr>
        <xdr:cNvSpPr/>
      </xdr:nvSpPr>
      <xdr:spPr>
        <a:xfrm>
          <a:off x="793377" y="6102723"/>
          <a:ext cx="1219200" cy="463924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</a:t>
          </a:r>
        </a:p>
      </xdr:txBody>
    </xdr:sp>
    <xdr:clientData/>
  </xdr:twoCellAnchor>
  <xdr:twoCellAnchor>
    <xdr:from>
      <xdr:col>0</xdr:col>
      <xdr:colOff>523875</xdr:colOff>
      <xdr:row>32</xdr:row>
      <xdr:rowOff>312644</xdr:rowOff>
    </xdr:from>
    <xdr:to>
      <xdr:col>0</xdr:col>
      <xdr:colOff>2362200</xdr:colOff>
      <xdr:row>34</xdr:row>
      <xdr:rowOff>96931</xdr:rowOff>
    </xdr:to>
    <xdr:sp macro="" textlink="">
      <xdr:nvSpPr>
        <xdr:cNvPr id="20" name="Rectangle: Rounded Corners 1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00D36AF-4424-49F6-8E3E-98AFF6F3C7B5}"/>
            </a:ext>
          </a:extLst>
        </xdr:cNvPr>
        <xdr:cNvSpPr/>
      </xdr:nvSpPr>
      <xdr:spPr>
        <a:xfrm>
          <a:off x="523875" y="7808819"/>
          <a:ext cx="1838325" cy="384362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Dashboard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361950</xdr:colOff>
      <xdr:row>2</xdr:row>
      <xdr:rowOff>95250</xdr:rowOff>
    </xdr:from>
    <xdr:ext cx="10460941" cy="86177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4593752-7BE0-47E1-8F74-1DFC06476E06}"/>
            </a:ext>
          </a:extLst>
        </xdr:cNvPr>
        <xdr:cNvSpPr txBox="1"/>
      </xdr:nvSpPr>
      <xdr:spPr>
        <a:xfrm>
          <a:off x="4629150" y="476250"/>
          <a:ext cx="10460941" cy="861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40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LABORATORIUM</a:t>
          </a:r>
          <a:r>
            <a:rPr lang="en-ID" sz="40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AKUNTANSI MENENGAH</a:t>
          </a:r>
          <a:endParaRPr lang="en-ID" sz="4000" b="1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10</xdr:col>
      <xdr:colOff>57150</xdr:colOff>
      <xdr:row>5</xdr:row>
      <xdr:rowOff>165646</xdr:rowOff>
    </xdr:from>
    <xdr:ext cx="6581775" cy="861774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6D591EA-0F21-4398-AF17-84FE40B8D46E}"/>
            </a:ext>
          </a:extLst>
        </xdr:cNvPr>
        <xdr:cNvSpPr txBox="1"/>
      </xdr:nvSpPr>
      <xdr:spPr>
        <a:xfrm>
          <a:off x="6153150" y="1118146"/>
          <a:ext cx="6581775" cy="861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40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Universitas Gunadarma</a:t>
          </a:r>
        </a:p>
      </xdr:txBody>
    </xdr:sp>
    <xdr:clientData/>
  </xdr:oneCellAnchor>
  <xdr:oneCellAnchor>
    <xdr:from>
      <xdr:col>9</xdr:col>
      <xdr:colOff>238125</xdr:colOff>
      <xdr:row>13</xdr:row>
      <xdr:rowOff>23886</xdr:rowOff>
    </xdr:from>
    <xdr:ext cx="7505700" cy="630942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25FC84D-CB94-4BD2-9DCB-CD6A6428FFE8}"/>
            </a:ext>
          </a:extLst>
        </xdr:cNvPr>
        <xdr:cNvSpPr txBox="1"/>
      </xdr:nvSpPr>
      <xdr:spPr>
        <a:xfrm>
          <a:off x="5724525" y="2500386"/>
          <a:ext cx="750570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2800" b="1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Praktikum Akuntansi</a:t>
          </a:r>
          <a:r>
            <a:rPr lang="en-ID" sz="2800" b="1" baseline="0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Keuangan Lanjut 1</a:t>
          </a:r>
          <a:endParaRPr lang="en-ID" sz="2800" b="1">
            <a:ln>
              <a:solidFill>
                <a:sysClr val="windowText" lastClr="000000"/>
              </a:solidFill>
            </a:ln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13</xdr:col>
      <xdr:colOff>0</xdr:colOff>
      <xdr:row>16</xdr:row>
      <xdr:rowOff>138186</xdr:rowOff>
    </xdr:from>
    <xdr:ext cx="3200400" cy="63094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F78D5D9-47B6-4941-B20B-AB79E73F0242}"/>
            </a:ext>
          </a:extLst>
        </xdr:cNvPr>
        <xdr:cNvSpPr txBox="1"/>
      </xdr:nvSpPr>
      <xdr:spPr>
        <a:xfrm>
          <a:off x="7924800" y="3186186"/>
          <a:ext cx="320040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2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2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V </a:t>
          </a:r>
          <a:r>
            <a:rPr lang="en-ID" sz="2800" b="0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:</a:t>
          </a:r>
          <a:endParaRPr lang="en-ID" sz="2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0</xdr:col>
      <xdr:colOff>0</xdr:colOff>
      <xdr:row>1</xdr:row>
      <xdr:rowOff>0</xdr:rowOff>
    </xdr:from>
    <xdr:to>
      <xdr:col>3</xdr:col>
      <xdr:colOff>352425</xdr:colOff>
      <xdr:row>9</xdr:row>
      <xdr:rowOff>47625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2302F7B2-6C99-4303-8002-0A25D53AEE20}"/>
            </a:ext>
          </a:extLst>
        </xdr:cNvPr>
        <xdr:cNvSpPr/>
      </xdr:nvSpPr>
      <xdr:spPr>
        <a:xfrm>
          <a:off x="0" y="190500"/>
          <a:ext cx="2181225" cy="1571625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3</xdr:col>
      <xdr:colOff>333375</xdr:colOff>
      <xdr:row>1</xdr:row>
      <xdr:rowOff>0</xdr:rowOff>
    </xdr:from>
    <xdr:to>
      <xdr:col>5</xdr:col>
      <xdr:colOff>504825</xdr:colOff>
      <xdr:row>9</xdr:row>
      <xdr:rowOff>47625</xdr:rowOff>
    </xdr:to>
    <xdr:sp macro="" textlink="">
      <xdr:nvSpPr>
        <xdr:cNvPr id="7" name="Flowchart: Delay 6">
          <a:extLst>
            <a:ext uri="{FF2B5EF4-FFF2-40B4-BE49-F238E27FC236}">
              <a16:creationId xmlns:a16="http://schemas.microsoft.com/office/drawing/2014/main" id="{09D6D21B-3F25-4135-ACAD-435704DD0054}"/>
            </a:ext>
          </a:extLst>
        </xdr:cNvPr>
        <xdr:cNvSpPr/>
      </xdr:nvSpPr>
      <xdr:spPr>
        <a:xfrm>
          <a:off x="2162175" y="190500"/>
          <a:ext cx="1390650" cy="1571625"/>
        </a:xfrm>
        <a:prstGeom prst="flowChartDelay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0</xdr:col>
      <xdr:colOff>342900</xdr:colOff>
      <xdr:row>1</xdr:row>
      <xdr:rowOff>28575</xdr:rowOff>
    </xdr:from>
    <xdr:to>
      <xdr:col>4</xdr:col>
      <xdr:colOff>515893</xdr:colOff>
      <xdr:row>9</xdr:row>
      <xdr:rowOff>28574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64CB4F1-8E00-45D9-A11C-EC6DD97A6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219075"/>
          <a:ext cx="2611393" cy="1523999"/>
        </a:xfrm>
        <a:prstGeom prst="rect">
          <a:avLst/>
        </a:prstGeom>
      </xdr:spPr>
    </xdr:pic>
    <xdr:clientData/>
  </xdr:twoCellAnchor>
  <xdr:twoCellAnchor>
    <xdr:from>
      <xdr:col>9</xdr:col>
      <xdr:colOff>400050</xdr:colOff>
      <xdr:row>28</xdr:row>
      <xdr:rowOff>128514</xdr:rowOff>
    </xdr:from>
    <xdr:to>
      <xdr:col>11</xdr:col>
      <xdr:colOff>381000</xdr:colOff>
      <xdr:row>31</xdr:row>
      <xdr:rowOff>23739</xdr:rowOff>
    </xdr:to>
    <xdr:sp macro="" textlink="">
      <xdr:nvSpPr>
        <xdr:cNvPr id="9" name="Rectangle: Rounded Corner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552C06-4A60-4FC5-B0B1-D90D51AF870D}"/>
            </a:ext>
          </a:extLst>
        </xdr:cNvPr>
        <xdr:cNvSpPr/>
      </xdr:nvSpPr>
      <xdr:spPr>
        <a:xfrm>
          <a:off x="5886450" y="5462514"/>
          <a:ext cx="1200150" cy="466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</a:t>
          </a:r>
        </a:p>
      </xdr:txBody>
    </xdr:sp>
    <xdr:clientData/>
  </xdr:twoCellAnchor>
  <xdr:twoCellAnchor>
    <xdr:from>
      <xdr:col>14</xdr:col>
      <xdr:colOff>66674</xdr:colOff>
      <xdr:row>28</xdr:row>
      <xdr:rowOff>157089</xdr:rowOff>
    </xdr:from>
    <xdr:to>
      <xdr:col>16</xdr:col>
      <xdr:colOff>47625</xdr:colOff>
      <xdr:row>31</xdr:row>
      <xdr:rowOff>23739</xdr:rowOff>
    </xdr:to>
    <xdr:sp macro="" textlink="">
      <xdr:nvSpPr>
        <xdr:cNvPr id="10" name="Rectangle: Rounded Corner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C2B1E07-A863-4945-A0FF-D7C60329AF5B}"/>
            </a:ext>
          </a:extLst>
        </xdr:cNvPr>
        <xdr:cNvSpPr/>
      </xdr:nvSpPr>
      <xdr:spPr>
        <a:xfrm>
          <a:off x="8601074" y="5491089"/>
          <a:ext cx="1200151" cy="43815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III</a:t>
          </a:r>
        </a:p>
      </xdr:txBody>
    </xdr:sp>
    <xdr:clientData/>
  </xdr:twoCellAnchor>
  <xdr:twoCellAnchor>
    <xdr:from>
      <xdr:col>11</xdr:col>
      <xdr:colOff>523876</xdr:colOff>
      <xdr:row>28</xdr:row>
      <xdr:rowOff>147563</xdr:rowOff>
    </xdr:from>
    <xdr:to>
      <xdr:col>13</xdr:col>
      <xdr:colOff>523876</xdr:colOff>
      <xdr:row>31</xdr:row>
      <xdr:rowOff>23738</xdr:rowOff>
    </xdr:to>
    <xdr:sp macro="" textlink="">
      <xdr:nvSpPr>
        <xdr:cNvPr id="11" name="Rectangle: Rounded Corner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B8BCFDF-A6EE-432C-9444-9297070672EE}"/>
            </a:ext>
          </a:extLst>
        </xdr:cNvPr>
        <xdr:cNvSpPr/>
      </xdr:nvSpPr>
      <xdr:spPr>
        <a:xfrm>
          <a:off x="7229476" y="5481563"/>
          <a:ext cx="1219200" cy="44767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</a:t>
          </a:r>
        </a:p>
      </xdr:txBody>
    </xdr:sp>
    <xdr:clientData/>
  </xdr:twoCellAnchor>
  <xdr:oneCellAnchor>
    <xdr:from>
      <xdr:col>12</xdr:col>
      <xdr:colOff>523874</xdr:colOff>
      <xdr:row>25</xdr:row>
      <xdr:rowOff>19050</xdr:rowOff>
    </xdr:from>
    <xdr:ext cx="3200400" cy="630942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63245B4E-7AA1-4F66-84D7-456688CF009F}"/>
            </a:ext>
          </a:extLst>
        </xdr:cNvPr>
        <xdr:cNvSpPr txBox="1"/>
      </xdr:nvSpPr>
      <xdr:spPr>
        <a:xfrm>
          <a:off x="7839074" y="4781550"/>
          <a:ext cx="320040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2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2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Lainnya :</a:t>
          </a:r>
          <a:endParaRPr lang="en-ID" sz="2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13</xdr:col>
      <xdr:colOff>85725</xdr:colOff>
      <xdr:row>20</xdr:row>
      <xdr:rowOff>104775</xdr:rowOff>
    </xdr:from>
    <xdr:to>
      <xdr:col>15</xdr:col>
      <xdr:colOff>295275</xdr:colOff>
      <xdr:row>22</xdr:row>
      <xdr:rowOff>104775</xdr:rowOff>
    </xdr:to>
    <xdr:sp macro="" textlink="">
      <xdr:nvSpPr>
        <xdr:cNvPr id="13" name="Rectangle: Rounded Corners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7729CD0-E28A-4083-AB24-6AD92CF8EA42}"/>
            </a:ext>
          </a:extLst>
        </xdr:cNvPr>
        <xdr:cNvSpPr/>
      </xdr:nvSpPr>
      <xdr:spPr>
        <a:xfrm>
          <a:off x="8010525" y="3914775"/>
          <a:ext cx="142875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 Kasus A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15</xdr:col>
      <xdr:colOff>381000</xdr:colOff>
      <xdr:row>20</xdr:row>
      <xdr:rowOff>114300</xdr:rowOff>
    </xdr:from>
    <xdr:to>
      <xdr:col>17</xdr:col>
      <xdr:colOff>381000</xdr:colOff>
      <xdr:row>22</xdr:row>
      <xdr:rowOff>114300</xdr:rowOff>
    </xdr:to>
    <xdr:sp macro="" textlink="">
      <xdr:nvSpPr>
        <xdr:cNvPr id="14" name="Rectangle: Rounded Corners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D5398B4-BF1B-4531-B2A2-E29FFC3D966F}"/>
            </a:ext>
          </a:extLst>
        </xdr:cNvPr>
        <xdr:cNvSpPr/>
      </xdr:nvSpPr>
      <xdr:spPr>
        <a:xfrm>
          <a:off x="9525000" y="3924300"/>
          <a:ext cx="1219200" cy="3810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Cokas 1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18</xdr:col>
      <xdr:colOff>228600</xdr:colOff>
      <xdr:row>28</xdr:row>
      <xdr:rowOff>142874</xdr:rowOff>
    </xdr:from>
    <xdr:to>
      <xdr:col>21</xdr:col>
      <xdr:colOff>238125</xdr:colOff>
      <xdr:row>31</xdr:row>
      <xdr:rowOff>19049</xdr:rowOff>
    </xdr:to>
    <xdr:sp macro="" textlink="">
      <xdr:nvSpPr>
        <xdr:cNvPr id="15" name="Rectangle: Rounded Corners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F8BCBFC-236E-4BB0-9F62-A279CCC4D1CF}"/>
            </a:ext>
          </a:extLst>
        </xdr:cNvPr>
        <xdr:cNvSpPr/>
      </xdr:nvSpPr>
      <xdr:spPr>
        <a:xfrm>
          <a:off x="11201400" y="5476874"/>
          <a:ext cx="1838325" cy="44767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Dashboard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16</xdr:col>
      <xdr:colOff>142874</xdr:colOff>
      <xdr:row>28</xdr:row>
      <xdr:rowOff>166614</xdr:rowOff>
    </xdr:from>
    <xdr:to>
      <xdr:col>18</xdr:col>
      <xdr:colOff>123825</xdr:colOff>
      <xdr:row>31</xdr:row>
      <xdr:rowOff>33264</xdr:rowOff>
    </xdr:to>
    <xdr:sp macro="" textlink="">
      <xdr:nvSpPr>
        <xdr:cNvPr id="16" name="Rectangle: Rounded Corners 1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40500F5-8737-4AAA-8A62-0115BB0EB9C3}"/>
            </a:ext>
          </a:extLst>
        </xdr:cNvPr>
        <xdr:cNvSpPr/>
      </xdr:nvSpPr>
      <xdr:spPr>
        <a:xfrm>
          <a:off x="9896474" y="5500614"/>
          <a:ext cx="1200151" cy="43815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IV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1800225</xdr:colOff>
      <xdr:row>5</xdr:row>
      <xdr:rowOff>68355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9E706F96-41E2-4428-8DE7-CD433557813B}"/>
            </a:ext>
          </a:extLst>
        </xdr:cNvPr>
        <xdr:cNvSpPr/>
      </xdr:nvSpPr>
      <xdr:spPr>
        <a:xfrm>
          <a:off x="0" y="190500"/>
          <a:ext cx="1800225" cy="830355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1333500</xdr:colOff>
      <xdr:row>1</xdr:row>
      <xdr:rowOff>0</xdr:rowOff>
    </xdr:from>
    <xdr:to>
      <xdr:col>0</xdr:col>
      <xdr:colOff>2181225</xdr:colOff>
      <xdr:row>5</xdr:row>
      <xdr:rowOff>68355</xdr:rowOff>
    </xdr:to>
    <xdr:sp macro="" textlink="">
      <xdr:nvSpPr>
        <xdr:cNvPr id="32" name="Flowchart: Delay 31">
          <a:extLst>
            <a:ext uri="{FF2B5EF4-FFF2-40B4-BE49-F238E27FC236}">
              <a16:creationId xmlns:a16="http://schemas.microsoft.com/office/drawing/2014/main" id="{992E35A0-15D9-4FD2-91CF-63253C7483F8}"/>
            </a:ext>
          </a:extLst>
        </xdr:cNvPr>
        <xdr:cNvSpPr/>
      </xdr:nvSpPr>
      <xdr:spPr>
        <a:xfrm>
          <a:off x="1333500" y="190500"/>
          <a:ext cx="847725" cy="830355"/>
        </a:xfrm>
        <a:prstGeom prst="flowChartDelay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0</xdr:col>
      <xdr:colOff>323851</xdr:colOff>
      <xdr:row>1</xdr:row>
      <xdr:rowOff>6431</xdr:rowOff>
    </xdr:from>
    <xdr:to>
      <xdr:col>0</xdr:col>
      <xdr:colOff>1714500</xdr:colOff>
      <xdr:row>5</xdr:row>
      <xdr:rowOff>57688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AC7532FE-C3FD-44DA-8267-FCD72337E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1" y="196931"/>
          <a:ext cx="1390649" cy="813257"/>
        </a:xfrm>
        <a:prstGeom prst="rect">
          <a:avLst/>
        </a:prstGeom>
      </xdr:spPr>
    </xdr:pic>
    <xdr:clientData/>
  </xdr:twoCellAnchor>
  <xdr:oneCellAnchor>
    <xdr:from>
      <xdr:col>0</xdr:col>
      <xdr:colOff>66675</xdr:colOff>
      <xdr:row>6</xdr:row>
      <xdr:rowOff>28575</xdr:rowOff>
    </xdr:from>
    <xdr:ext cx="2609850" cy="630942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8DABAE0-B03C-4453-A597-63E696CD9724}"/>
            </a:ext>
          </a:extLst>
        </xdr:cNvPr>
        <xdr:cNvSpPr txBox="1"/>
      </xdr:nvSpPr>
      <xdr:spPr>
        <a:xfrm>
          <a:off x="66675" y="1171575"/>
          <a:ext cx="260985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LABORATORIUM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AKUNTANSI MENENGAH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38101</xdr:colOff>
      <xdr:row>9</xdr:row>
      <xdr:rowOff>57126</xdr:rowOff>
    </xdr:from>
    <xdr:ext cx="2686050" cy="36163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59CC469B-4AF3-471F-BB85-ADE1E138C920}"/>
            </a:ext>
          </a:extLst>
        </xdr:cNvPr>
        <xdr:cNvSpPr txBox="1"/>
      </xdr:nvSpPr>
      <xdr:spPr>
        <a:xfrm>
          <a:off x="38101" y="1771626"/>
          <a:ext cx="2686050" cy="3616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Universitas Gunadarma</a:t>
          </a:r>
        </a:p>
      </xdr:txBody>
    </xdr:sp>
    <xdr:clientData/>
  </xdr:oneCellAnchor>
  <xdr:oneCellAnchor>
    <xdr:from>
      <xdr:col>0</xdr:col>
      <xdr:colOff>285750</xdr:colOff>
      <xdr:row>11</xdr:row>
      <xdr:rowOff>84398</xdr:rowOff>
    </xdr:from>
    <xdr:ext cx="2200275" cy="630942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E70BC05B-17EB-4D42-938C-007EEDC16878}"/>
            </a:ext>
          </a:extLst>
        </xdr:cNvPr>
        <xdr:cNvSpPr txBox="1"/>
      </xdr:nvSpPr>
      <xdr:spPr>
        <a:xfrm>
          <a:off x="285750" y="2179898"/>
          <a:ext cx="2200275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Praktikum Akuntansi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Keuangan Lanjut 1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657225</xdr:colOff>
      <xdr:row>14</xdr:row>
      <xdr:rowOff>121747</xdr:rowOff>
    </xdr:from>
    <xdr:ext cx="1609725" cy="438582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92584768-B29E-43E4-8A77-294B25282A19}"/>
            </a:ext>
          </a:extLst>
        </xdr:cNvPr>
        <xdr:cNvSpPr txBox="1"/>
      </xdr:nvSpPr>
      <xdr:spPr>
        <a:xfrm>
          <a:off x="657225" y="2788747"/>
          <a:ext cx="1609725" cy="4385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1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V </a:t>
          </a:r>
          <a:r>
            <a:rPr lang="en-ID" sz="1800" b="0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:</a:t>
          </a:r>
          <a:endParaRPr lang="en-ID" sz="1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0</xdr:col>
      <xdr:colOff>709980</xdr:colOff>
      <xdr:row>17</xdr:row>
      <xdr:rowOff>74562</xdr:rowOff>
    </xdr:from>
    <xdr:to>
      <xdr:col>0</xdr:col>
      <xdr:colOff>2138730</xdr:colOff>
      <xdr:row>19</xdr:row>
      <xdr:rowOff>76243</xdr:rowOff>
    </xdr:to>
    <xdr:sp macro="" textlink="">
      <xdr:nvSpPr>
        <xdr:cNvPr id="38" name="Rectangle: Rounded Corners 37">
          <a:extLst>
            <a:ext uri="{FF2B5EF4-FFF2-40B4-BE49-F238E27FC236}">
              <a16:creationId xmlns:a16="http://schemas.microsoft.com/office/drawing/2014/main" id="{38223035-1686-454C-AC4F-D219368428DA}"/>
            </a:ext>
          </a:extLst>
        </xdr:cNvPr>
        <xdr:cNvSpPr/>
      </xdr:nvSpPr>
      <xdr:spPr>
        <a:xfrm>
          <a:off x="709980" y="3313062"/>
          <a:ext cx="1428750" cy="382681"/>
        </a:xfrm>
        <a:prstGeom prst="roundRect">
          <a:avLst/>
        </a:prstGeom>
        <a:solidFill>
          <a:schemeClr val="accent4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solidFill>
                  <a:srgbClr val="7030A0"/>
                </a:solidFill>
              </a:ln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 Kasus A</a:t>
          </a:r>
          <a:endParaRPr lang="en-ID" sz="1800" b="1">
            <a:ln>
              <a:solidFill>
                <a:srgbClr val="7030A0"/>
              </a:solidFill>
            </a:ln>
            <a:solidFill>
              <a:schemeClr val="bg1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797901</xdr:colOff>
      <xdr:row>20</xdr:row>
      <xdr:rowOff>54434</xdr:rowOff>
    </xdr:from>
    <xdr:to>
      <xdr:col>0</xdr:col>
      <xdr:colOff>2017101</xdr:colOff>
      <xdr:row>22</xdr:row>
      <xdr:rowOff>57795</xdr:rowOff>
    </xdr:to>
    <xdr:sp macro="" textlink="">
      <xdr:nvSpPr>
        <xdr:cNvPr id="39" name="Rectangle: Rounded Corners 3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319914-EC34-4672-88ED-FD566F377081}"/>
            </a:ext>
          </a:extLst>
        </xdr:cNvPr>
        <xdr:cNvSpPr/>
      </xdr:nvSpPr>
      <xdr:spPr>
        <a:xfrm>
          <a:off x="797901" y="3864434"/>
          <a:ext cx="1219200" cy="384361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noFill/>
              </a:ln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Cokas 1</a:t>
          </a:r>
          <a:endParaRPr lang="en-ID" sz="1800" b="1">
            <a:ln>
              <a:noFill/>
            </a:ln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802642</xdr:colOff>
      <xdr:row>25</xdr:row>
      <xdr:rowOff>102145</xdr:rowOff>
    </xdr:from>
    <xdr:to>
      <xdr:col>0</xdr:col>
      <xdr:colOff>2002792</xdr:colOff>
      <xdr:row>28</xdr:row>
      <xdr:rowOff>23143</xdr:rowOff>
    </xdr:to>
    <xdr:sp macro="" textlink="">
      <xdr:nvSpPr>
        <xdr:cNvPr id="40" name="Rectangle: Rounded Corners 3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87E669-BD31-4CC4-85B1-F4D4F64FC279}"/>
            </a:ext>
          </a:extLst>
        </xdr:cNvPr>
        <xdr:cNvSpPr/>
      </xdr:nvSpPr>
      <xdr:spPr>
        <a:xfrm>
          <a:off x="802642" y="4864645"/>
          <a:ext cx="1200150" cy="492498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</a:t>
          </a:r>
        </a:p>
      </xdr:txBody>
    </xdr:sp>
    <xdr:clientData/>
  </xdr:twoCellAnchor>
  <xdr:twoCellAnchor>
    <xdr:from>
      <xdr:col>0</xdr:col>
      <xdr:colOff>812166</xdr:colOff>
      <xdr:row>31</xdr:row>
      <xdr:rowOff>106067</xdr:rowOff>
    </xdr:from>
    <xdr:to>
      <xdr:col>0</xdr:col>
      <xdr:colOff>2012317</xdr:colOff>
      <xdr:row>33</xdr:row>
      <xdr:rowOff>177784</xdr:rowOff>
    </xdr:to>
    <xdr:sp macro="" textlink="">
      <xdr:nvSpPr>
        <xdr:cNvPr id="41" name="Rectangle: Rounded Corners 4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78C0D1B-4A86-409B-B8D6-65D7B26D9E92}"/>
            </a:ext>
          </a:extLst>
        </xdr:cNvPr>
        <xdr:cNvSpPr/>
      </xdr:nvSpPr>
      <xdr:spPr>
        <a:xfrm>
          <a:off x="812166" y="6011567"/>
          <a:ext cx="1200151" cy="452717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III</a:t>
          </a:r>
        </a:p>
      </xdr:txBody>
    </xdr:sp>
    <xdr:clientData/>
  </xdr:twoCellAnchor>
  <xdr:twoCellAnchor>
    <xdr:from>
      <xdr:col>0</xdr:col>
      <xdr:colOff>802642</xdr:colOff>
      <xdr:row>28</xdr:row>
      <xdr:rowOff>118393</xdr:rowOff>
    </xdr:from>
    <xdr:to>
      <xdr:col>0</xdr:col>
      <xdr:colOff>2021842</xdr:colOff>
      <xdr:row>31</xdr:row>
      <xdr:rowOff>10817</xdr:rowOff>
    </xdr:to>
    <xdr:sp macro="" textlink="">
      <xdr:nvSpPr>
        <xdr:cNvPr id="42" name="Rectangle: Rounded Corners 4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17343B1-A9F7-4966-A12E-D4900F27922E}"/>
            </a:ext>
          </a:extLst>
        </xdr:cNvPr>
        <xdr:cNvSpPr/>
      </xdr:nvSpPr>
      <xdr:spPr>
        <a:xfrm>
          <a:off x="802642" y="5452393"/>
          <a:ext cx="1219200" cy="463924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</a:t>
          </a:r>
        </a:p>
      </xdr:txBody>
    </xdr:sp>
    <xdr:clientData/>
  </xdr:twoCellAnchor>
  <xdr:twoCellAnchor>
    <xdr:from>
      <xdr:col>0</xdr:col>
      <xdr:colOff>533140</xdr:colOff>
      <xdr:row>37</xdr:row>
      <xdr:rowOff>109989</xdr:rowOff>
    </xdr:from>
    <xdr:to>
      <xdr:col>0</xdr:col>
      <xdr:colOff>2371465</xdr:colOff>
      <xdr:row>39</xdr:row>
      <xdr:rowOff>113351</xdr:rowOff>
    </xdr:to>
    <xdr:sp macro="" textlink="">
      <xdr:nvSpPr>
        <xdr:cNvPr id="43" name="Rectangle: Rounded Corners 4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5C235A6-4332-49FF-BF31-728185A8308E}"/>
            </a:ext>
          </a:extLst>
        </xdr:cNvPr>
        <xdr:cNvSpPr/>
      </xdr:nvSpPr>
      <xdr:spPr>
        <a:xfrm>
          <a:off x="533140" y="7158489"/>
          <a:ext cx="1838325" cy="384362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Dashboard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821691</xdr:colOff>
      <xdr:row>34</xdr:row>
      <xdr:rowOff>84215</xdr:rowOff>
    </xdr:from>
    <xdr:to>
      <xdr:col>0</xdr:col>
      <xdr:colOff>2021842</xdr:colOff>
      <xdr:row>36</xdr:row>
      <xdr:rowOff>155933</xdr:rowOff>
    </xdr:to>
    <xdr:sp macro="" textlink="">
      <xdr:nvSpPr>
        <xdr:cNvPr id="44" name="Rectangle: Rounded Corners 4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ED5E792-780E-4176-BA7B-45E48606D4E5}"/>
            </a:ext>
          </a:extLst>
        </xdr:cNvPr>
        <xdr:cNvSpPr/>
      </xdr:nvSpPr>
      <xdr:spPr>
        <a:xfrm>
          <a:off x="821691" y="6561215"/>
          <a:ext cx="1200151" cy="452718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I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V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1800225</xdr:colOff>
      <xdr:row>5</xdr:row>
      <xdr:rowOff>68355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31E61DD-303E-4AFB-B7C3-50038DD11CAF}"/>
            </a:ext>
          </a:extLst>
        </xdr:cNvPr>
        <xdr:cNvSpPr/>
      </xdr:nvSpPr>
      <xdr:spPr>
        <a:xfrm>
          <a:off x="0" y="190500"/>
          <a:ext cx="1800225" cy="830355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1333500</xdr:colOff>
      <xdr:row>1</xdr:row>
      <xdr:rowOff>0</xdr:rowOff>
    </xdr:from>
    <xdr:to>
      <xdr:col>0</xdr:col>
      <xdr:colOff>2181225</xdr:colOff>
      <xdr:row>5</xdr:row>
      <xdr:rowOff>68355</xdr:rowOff>
    </xdr:to>
    <xdr:sp macro="" textlink="">
      <xdr:nvSpPr>
        <xdr:cNvPr id="3" name="Flowchart: Delay 2">
          <a:extLst>
            <a:ext uri="{FF2B5EF4-FFF2-40B4-BE49-F238E27FC236}">
              <a16:creationId xmlns:a16="http://schemas.microsoft.com/office/drawing/2014/main" id="{43281E4C-3279-46D4-AD4A-ECC2EF01C591}"/>
            </a:ext>
          </a:extLst>
        </xdr:cNvPr>
        <xdr:cNvSpPr/>
      </xdr:nvSpPr>
      <xdr:spPr>
        <a:xfrm>
          <a:off x="1333500" y="190500"/>
          <a:ext cx="847725" cy="830355"/>
        </a:xfrm>
        <a:prstGeom prst="flowChartDelay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0</xdr:col>
      <xdr:colOff>323851</xdr:colOff>
      <xdr:row>1</xdr:row>
      <xdr:rowOff>6431</xdr:rowOff>
    </xdr:from>
    <xdr:to>
      <xdr:col>0</xdr:col>
      <xdr:colOff>1714500</xdr:colOff>
      <xdr:row>5</xdr:row>
      <xdr:rowOff>57688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D43BFE8-C38B-4C95-8996-A1748F22A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1" y="196931"/>
          <a:ext cx="1390649" cy="813257"/>
        </a:xfrm>
        <a:prstGeom prst="rect">
          <a:avLst/>
        </a:prstGeom>
      </xdr:spPr>
    </xdr:pic>
    <xdr:clientData/>
  </xdr:twoCellAnchor>
  <xdr:oneCellAnchor>
    <xdr:from>
      <xdr:col>0</xdr:col>
      <xdr:colOff>66675</xdr:colOff>
      <xdr:row>6</xdr:row>
      <xdr:rowOff>28575</xdr:rowOff>
    </xdr:from>
    <xdr:ext cx="2609850" cy="63094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87DE3E6-12C8-456F-9812-B50821D25C73}"/>
            </a:ext>
          </a:extLst>
        </xdr:cNvPr>
        <xdr:cNvSpPr txBox="1"/>
      </xdr:nvSpPr>
      <xdr:spPr>
        <a:xfrm>
          <a:off x="66675" y="1171575"/>
          <a:ext cx="2609850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LABORATORIUM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AKUNTANSI MENENGAH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38101</xdr:colOff>
      <xdr:row>9</xdr:row>
      <xdr:rowOff>57126</xdr:rowOff>
    </xdr:from>
    <xdr:ext cx="2686050" cy="36163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8D1694E-A342-4746-ABD6-EA9EC0679414}"/>
            </a:ext>
          </a:extLst>
        </xdr:cNvPr>
        <xdr:cNvSpPr txBox="1"/>
      </xdr:nvSpPr>
      <xdr:spPr>
        <a:xfrm>
          <a:off x="38101" y="1771626"/>
          <a:ext cx="2686050" cy="3616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Universitas Gunadarma</a:t>
          </a:r>
        </a:p>
      </xdr:txBody>
    </xdr:sp>
    <xdr:clientData/>
  </xdr:oneCellAnchor>
  <xdr:oneCellAnchor>
    <xdr:from>
      <xdr:col>0</xdr:col>
      <xdr:colOff>285750</xdr:colOff>
      <xdr:row>11</xdr:row>
      <xdr:rowOff>84398</xdr:rowOff>
    </xdr:from>
    <xdr:ext cx="2200275" cy="630942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845AFA5-DA3C-40FE-B780-83D3D816AF4C}"/>
            </a:ext>
          </a:extLst>
        </xdr:cNvPr>
        <xdr:cNvSpPr txBox="1"/>
      </xdr:nvSpPr>
      <xdr:spPr>
        <a:xfrm>
          <a:off x="285750" y="2179898"/>
          <a:ext cx="2200275" cy="630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400" b="1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Praktikum Akuntansi</a:t>
          </a:r>
          <a:r>
            <a:rPr lang="en-ID" sz="1400" b="1" baseline="0">
              <a:ln>
                <a:solidFill>
                  <a:sysClr val="windowText" lastClr="000000"/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Keuangan Lanjut 1</a:t>
          </a:r>
          <a:endParaRPr lang="en-ID" sz="1400" b="1">
            <a:ln>
              <a:solidFill>
                <a:sysClr val="windowText" lastClr="000000"/>
              </a:solidFill>
            </a:ln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oneCellAnchor>
    <xdr:from>
      <xdr:col>0</xdr:col>
      <xdr:colOff>657225</xdr:colOff>
      <xdr:row>14</xdr:row>
      <xdr:rowOff>121747</xdr:rowOff>
    </xdr:from>
    <xdr:ext cx="1609725" cy="438582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C800D0B-0774-438B-BB7F-44BFD0D979DF}"/>
            </a:ext>
          </a:extLst>
        </xdr:cNvPr>
        <xdr:cNvSpPr txBox="1"/>
      </xdr:nvSpPr>
      <xdr:spPr>
        <a:xfrm>
          <a:off x="657225" y="2788747"/>
          <a:ext cx="1609725" cy="4385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ID" sz="1800" b="1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BAB</a:t>
          </a:r>
          <a:r>
            <a:rPr lang="en-ID" sz="1800" b="1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 V </a:t>
          </a:r>
          <a:r>
            <a:rPr lang="en-ID" sz="1800" b="0" baseline="0">
              <a:ln>
                <a:solidFill>
                  <a:sysClr val="windowText" lastClr="000000"/>
                </a:solidFill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Poppins" panose="00000500000000000000" pitchFamily="2" charset="0"/>
              <a:cs typeface="Poppins" panose="00000500000000000000" pitchFamily="2" charset="0"/>
            </a:rPr>
            <a:t>:</a:t>
          </a:r>
          <a:endParaRPr lang="en-ID" sz="1800" b="0">
            <a:ln>
              <a:solidFill>
                <a:sysClr val="windowText" lastClr="000000"/>
              </a:solidFill>
            </a:ln>
            <a:solidFill>
              <a:schemeClr val="bg1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0</xdr:col>
      <xdr:colOff>709980</xdr:colOff>
      <xdr:row>17</xdr:row>
      <xdr:rowOff>74562</xdr:rowOff>
    </xdr:from>
    <xdr:to>
      <xdr:col>0</xdr:col>
      <xdr:colOff>2138730</xdr:colOff>
      <xdr:row>19</xdr:row>
      <xdr:rowOff>76243</xdr:rowOff>
    </xdr:to>
    <xdr:sp macro="" textlink="">
      <xdr:nvSpPr>
        <xdr:cNvPr id="9" name="Rectangle: Rounded Corner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264142-3C80-44C2-A231-205A295ADF6E}"/>
            </a:ext>
          </a:extLst>
        </xdr:cNvPr>
        <xdr:cNvSpPr/>
      </xdr:nvSpPr>
      <xdr:spPr>
        <a:xfrm>
          <a:off x="709980" y="3313062"/>
          <a:ext cx="1428750" cy="382681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noFill/>
              </a:ln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 Kasus A</a:t>
          </a:r>
          <a:endParaRPr lang="en-ID" sz="1800" b="1">
            <a:ln>
              <a:noFill/>
            </a:ln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797901</xdr:colOff>
      <xdr:row>20</xdr:row>
      <xdr:rowOff>54434</xdr:rowOff>
    </xdr:from>
    <xdr:to>
      <xdr:col>0</xdr:col>
      <xdr:colOff>2017101</xdr:colOff>
      <xdr:row>22</xdr:row>
      <xdr:rowOff>57795</xdr:rowOff>
    </xdr:to>
    <xdr:sp macro="" textlink="">
      <xdr:nvSpPr>
        <xdr:cNvPr id="10" name="Rectangle: Rounded Corners 9">
          <a:extLst>
            <a:ext uri="{FF2B5EF4-FFF2-40B4-BE49-F238E27FC236}">
              <a16:creationId xmlns:a16="http://schemas.microsoft.com/office/drawing/2014/main" id="{4BDA33BF-CDEB-40C3-9E57-693ED59F2299}"/>
            </a:ext>
          </a:extLst>
        </xdr:cNvPr>
        <xdr:cNvSpPr/>
      </xdr:nvSpPr>
      <xdr:spPr>
        <a:xfrm>
          <a:off x="797901" y="3864434"/>
          <a:ext cx="1219200" cy="384361"/>
        </a:xfrm>
        <a:prstGeom prst="roundRect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ln>
                <a:solidFill>
                  <a:srgbClr val="7030A0"/>
                </a:solidFill>
              </a:ln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Cokas 1</a:t>
          </a:r>
          <a:endParaRPr lang="en-ID" sz="1800" b="1">
            <a:ln>
              <a:solidFill>
                <a:srgbClr val="7030A0"/>
              </a:solidFill>
            </a:ln>
            <a:solidFill>
              <a:schemeClr val="bg1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802642</xdr:colOff>
      <xdr:row>25</xdr:row>
      <xdr:rowOff>102145</xdr:rowOff>
    </xdr:from>
    <xdr:to>
      <xdr:col>0</xdr:col>
      <xdr:colOff>2002792</xdr:colOff>
      <xdr:row>28</xdr:row>
      <xdr:rowOff>23143</xdr:rowOff>
    </xdr:to>
    <xdr:sp macro="" textlink="">
      <xdr:nvSpPr>
        <xdr:cNvPr id="11" name="Rectangle: Rounded Corner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C7776C-BD37-439E-A008-DC5A39511F3B}"/>
            </a:ext>
          </a:extLst>
        </xdr:cNvPr>
        <xdr:cNvSpPr/>
      </xdr:nvSpPr>
      <xdr:spPr>
        <a:xfrm>
          <a:off x="802642" y="4864645"/>
          <a:ext cx="1200150" cy="492498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</a:t>
          </a:r>
        </a:p>
      </xdr:txBody>
    </xdr:sp>
    <xdr:clientData/>
  </xdr:twoCellAnchor>
  <xdr:twoCellAnchor>
    <xdr:from>
      <xdr:col>0</xdr:col>
      <xdr:colOff>812166</xdr:colOff>
      <xdr:row>31</xdr:row>
      <xdr:rowOff>106067</xdr:rowOff>
    </xdr:from>
    <xdr:to>
      <xdr:col>0</xdr:col>
      <xdr:colOff>2012317</xdr:colOff>
      <xdr:row>33</xdr:row>
      <xdr:rowOff>177784</xdr:rowOff>
    </xdr:to>
    <xdr:sp macro="" textlink="">
      <xdr:nvSpPr>
        <xdr:cNvPr id="12" name="Rectangle: Rounded Corners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AAD1A22-756A-4F13-9B83-2A6A6275AAA5}"/>
            </a:ext>
          </a:extLst>
        </xdr:cNvPr>
        <xdr:cNvSpPr/>
      </xdr:nvSpPr>
      <xdr:spPr>
        <a:xfrm>
          <a:off x="812166" y="6011567"/>
          <a:ext cx="1200151" cy="452717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III</a:t>
          </a:r>
        </a:p>
      </xdr:txBody>
    </xdr:sp>
    <xdr:clientData/>
  </xdr:twoCellAnchor>
  <xdr:twoCellAnchor>
    <xdr:from>
      <xdr:col>0</xdr:col>
      <xdr:colOff>802642</xdr:colOff>
      <xdr:row>28</xdr:row>
      <xdr:rowOff>118393</xdr:rowOff>
    </xdr:from>
    <xdr:to>
      <xdr:col>0</xdr:col>
      <xdr:colOff>2021842</xdr:colOff>
      <xdr:row>31</xdr:row>
      <xdr:rowOff>10817</xdr:rowOff>
    </xdr:to>
    <xdr:sp macro="" textlink="">
      <xdr:nvSpPr>
        <xdr:cNvPr id="13" name="Rectangle: Rounded Corners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2781A7D-71FD-48B7-9667-D05B54DD86A2}"/>
            </a:ext>
          </a:extLst>
        </xdr:cNvPr>
        <xdr:cNvSpPr/>
      </xdr:nvSpPr>
      <xdr:spPr>
        <a:xfrm>
          <a:off x="802642" y="5452393"/>
          <a:ext cx="1219200" cy="463924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II</a:t>
          </a:r>
        </a:p>
      </xdr:txBody>
    </xdr:sp>
    <xdr:clientData/>
  </xdr:twoCellAnchor>
  <xdr:twoCellAnchor>
    <xdr:from>
      <xdr:col>0</xdr:col>
      <xdr:colOff>533140</xdr:colOff>
      <xdr:row>37</xdr:row>
      <xdr:rowOff>109989</xdr:rowOff>
    </xdr:from>
    <xdr:to>
      <xdr:col>0</xdr:col>
      <xdr:colOff>2371465</xdr:colOff>
      <xdr:row>39</xdr:row>
      <xdr:rowOff>113351</xdr:rowOff>
    </xdr:to>
    <xdr:sp macro="" textlink="">
      <xdr:nvSpPr>
        <xdr:cNvPr id="14" name="Rectangle: Rounded Corners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53ED072-6B08-4058-9735-2A9E4E486BDB}"/>
            </a:ext>
          </a:extLst>
        </xdr:cNvPr>
        <xdr:cNvSpPr/>
      </xdr:nvSpPr>
      <xdr:spPr>
        <a:xfrm>
          <a:off x="533140" y="7158489"/>
          <a:ext cx="1838325" cy="384362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Dashboard</a:t>
          </a:r>
          <a:endParaRPr lang="en-ID" sz="1800" b="1">
            <a:solidFill>
              <a:srgbClr val="0B91FF"/>
            </a:solidFill>
            <a:latin typeface="Algerian" panose="04020705040A02060702" pitchFamily="8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821691</xdr:colOff>
      <xdr:row>34</xdr:row>
      <xdr:rowOff>84215</xdr:rowOff>
    </xdr:from>
    <xdr:to>
      <xdr:col>0</xdr:col>
      <xdr:colOff>2021842</xdr:colOff>
      <xdr:row>36</xdr:row>
      <xdr:rowOff>155933</xdr:rowOff>
    </xdr:to>
    <xdr:sp macro="" textlink="">
      <xdr:nvSpPr>
        <xdr:cNvPr id="15" name="Rectangle: Rounded Corners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6BC0E69-7EAE-45F1-8209-62EA96FD4C20}"/>
            </a:ext>
          </a:extLst>
        </xdr:cNvPr>
        <xdr:cNvSpPr/>
      </xdr:nvSpPr>
      <xdr:spPr>
        <a:xfrm>
          <a:off x="821691" y="6561215"/>
          <a:ext cx="1200151" cy="452718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800" b="1">
              <a:solidFill>
                <a:srgbClr val="0B91FF"/>
              </a:solidFill>
              <a:latin typeface="Poppins" panose="00000500000000000000" pitchFamily="2" charset="0"/>
              <a:cs typeface="Poppins" panose="00000500000000000000" pitchFamily="2" charset="0"/>
            </a:rPr>
            <a:t>BAB I</a:t>
          </a:r>
          <a:r>
            <a:rPr lang="en-ID" sz="1800" b="1">
              <a:solidFill>
                <a:srgbClr val="0B91FF"/>
              </a:solidFill>
              <a:latin typeface="Algerian" panose="04020705040A02060702" pitchFamily="82" charset="0"/>
              <a:cs typeface="Poppins" panose="00000500000000000000" pitchFamily="2" charset="0"/>
            </a:rPr>
            <a:t>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70704-406E-48D2-8BE6-BA0615276E94}">
  <sheetPr codeName="Sheet1"/>
  <dimension ref="A1:AD46"/>
  <sheetViews>
    <sheetView zoomScaleNormal="100" workbookViewId="0"/>
  </sheetViews>
  <sheetFormatPr defaultRowHeight="14.4" x14ac:dyDescent="0.3"/>
  <sheetData>
    <row r="1" spans="1:30" x14ac:dyDescent="0.3">
      <c r="A1" s="231"/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</row>
    <row r="2" spans="1:30" x14ac:dyDescent="0.3">
      <c r="A2" s="231"/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  <c r="AC2" s="231"/>
      <c r="AD2" s="231"/>
    </row>
    <row r="3" spans="1:30" x14ac:dyDescent="0.3">
      <c r="A3" s="231"/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</row>
    <row r="4" spans="1:30" x14ac:dyDescent="0.3">
      <c r="A4" s="231"/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</row>
    <row r="5" spans="1:30" x14ac:dyDescent="0.3">
      <c r="A5" s="231"/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  <c r="S5" s="231"/>
      <c r="T5" s="231"/>
      <c r="U5" s="231"/>
      <c r="V5" s="231"/>
      <c r="W5" s="231"/>
      <c r="X5" s="231"/>
      <c r="Y5" s="231"/>
      <c r="Z5" s="231"/>
      <c r="AA5" s="231"/>
      <c r="AB5" s="231"/>
      <c r="AC5" s="231"/>
      <c r="AD5" s="231"/>
    </row>
    <row r="6" spans="1:30" x14ac:dyDescent="0.3">
      <c r="A6" s="231"/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/>
    </row>
    <row r="7" spans="1:30" x14ac:dyDescent="0.3">
      <c r="A7" s="231"/>
      <c r="B7" s="231"/>
      <c r="C7" s="231"/>
      <c r="D7" s="231"/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  <c r="AA7" s="231"/>
      <c r="AB7" s="231"/>
      <c r="AC7" s="231"/>
      <c r="AD7" s="231"/>
    </row>
    <row r="8" spans="1:30" x14ac:dyDescent="0.3">
      <c r="A8" s="231"/>
      <c r="B8" s="231"/>
      <c r="C8" s="231"/>
      <c r="D8" s="231"/>
      <c r="E8" s="231"/>
      <c r="F8" s="231"/>
      <c r="G8" s="231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  <c r="AA8" s="231"/>
      <c r="AB8" s="231"/>
      <c r="AC8" s="231"/>
      <c r="AD8" s="231"/>
    </row>
    <row r="9" spans="1:30" x14ac:dyDescent="0.3">
      <c r="A9" s="231"/>
      <c r="B9" s="231"/>
      <c r="C9" s="231"/>
      <c r="D9" s="231"/>
      <c r="E9" s="231"/>
      <c r="F9" s="231"/>
      <c r="G9" s="231"/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231"/>
      <c r="AD9" s="231"/>
    </row>
    <row r="10" spans="1:30" x14ac:dyDescent="0.3">
      <c r="A10" s="231"/>
      <c r="B10" s="231"/>
      <c r="C10" s="231"/>
      <c r="D10" s="231"/>
      <c r="E10" s="231"/>
      <c r="F10" s="231"/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</row>
    <row r="11" spans="1:30" x14ac:dyDescent="0.3">
      <c r="A11" s="231"/>
      <c r="B11" s="231"/>
      <c r="C11" s="231"/>
      <c r="D11" s="231"/>
      <c r="E11" s="231"/>
      <c r="F11" s="231"/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  <c r="AD11" s="231"/>
    </row>
    <row r="12" spans="1:30" x14ac:dyDescent="0.3">
      <c r="A12" s="231"/>
      <c r="B12" s="231"/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231"/>
      <c r="AD12" s="231"/>
    </row>
    <row r="13" spans="1:30" x14ac:dyDescent="0.3">
      <c r="A13" s="231"/>
      <c r="B13" s="231"/>
      <c r="C13" s="231"/>
      <c r="D13" s="231"/>
      <c r="E13" s="231"/>
      <c r="F13" s="231"/>
      <c r="G13" s="231"/>
      <c r="H13" s="231"/>
      <c r="I13" s="231"/>
      <c r="J13" s="231"/>
      <c r="K13" s="231"/>
      <c r="L13" s="231"/>
      <c r="M13" s="231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31"/>
      <c r="Z13" s="231"/>
      <c r="AA13" s="231"/>
      <c r="AB13" s="231"/>
      <c r="AC13" s="231"/>
      <c r="AD13" s="231"/>
    </row>
    <row r="14" spans="1:30" x14ac:dyDescent="0.3">
      <c r="A14" s="231"/>
      <c r="B14" s="231"/>
      <c r="C14" s="231"/>
      <c r="D14" s="231"/>
      <c r="E14" s="231"/>
      <c r="F14" s="231"/>
      <c r="G14" s="231"/>
      <c r="H14" s="231"/>
      <c r="I14" s="231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  <c r="AD14" s="231"/>
    </row>
    <row r="15" spans="1:30" x14ac:dyDescent="0.3">
      <c r="A15" s="231"/>
      <c r="B15" s="231"/>
      <c r="C15" s="231"/>
      <c r="D15" s="231"/>
      <c r="E15" s="231"/>
      <c r="F15" s="231"/>
      <c r="G15" s="231"/>
      <c r="H15" s="231"/>
      <c r="I15" s="231"/>
      <c r="J15" s="231"/>
      <c r="K15" s="231"/>
      <c r="L15" s="231"/>
      <c r="M15" s="231"/>
      <c r="N15" s="231"/>
      <c r="O15" s="231"/>
      <c r="P15" s="231"/>
      <c r="Q15" s="231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231"/>
      <c r="AC15" s="231"/>
      <c r="AD15" s="231"/>
    </row>
    <row r="16" spans="1:30" x14ac:dyDescent="0.3">
      <c r="A16" s="231"/>
      <c r="B16" s="231"/>
      <c r="C16" s="231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</row>
    <row r="17" spans="1:30" x14ac:dyDescent="0.3">
      <c r="A17" s="231"/>
      <c r="B17" s="231"/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</row>
    <row r="18" spans="1:30" x14ac:dyDescent="0.3">
      <c r="A18" s="231"/>
      <c r="B18" s="231"/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31"/>
      <c r="AD18" s="231"/>
    </row>
    <row r="19" spans="1:30" x14ac:dyDescent="0.3">
      <c r="A19" s="231"/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31"/>
      <c r="AB19" s="231"/>
      <c r="AC19" s="231"/>
      <c r="AD19" s="231"/>
    </row>
    <row r="20" spans="1:30" x14ac:dyDescent="0.3">
      <c r="A20" s="231"/>
      <c r="B20" s="231"/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31"/>
      <c r="AB20" s="231"/>
      <c r="AC20" s="231"/>
      <c r="AD20" s="231"/>
    </row>
    <row r="21" spans="1:30" x14ac:dyDescent="0.3">
      <c r="A21" s="231"/>
      <c r="B21" s="231"/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</row>
    <row r="22" spans="1:30" x14ac:dyDescent="0.3">
      <c r="A22" s="231"/>
      <c r="B22" s="231"/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</row>
    <row r="23" spans="1:30" x14ac:dyDescent="0.3">
      <c r="A23" s="231"/>
      <c r="B23" s="231"/>
      <c r="C23" s="231"/>
      <c r="D23" s="231"/>
      <c r="E23" s="231"/>
      <c r="F23" s="231"/>
      <c r="G23" s="231"/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</row>
    <row r="24" spans="1:30" x14ac:dyDescent="0.3">
      <c r="A24" s="231"/>
      <c r="B24" s="231"/>
      <c r="C24" s="231"/>
      <c r="D24" s="231"/>
      <c r="E24" s="231"/>
      <c r="F24" s="231"/>
      <c r="G24" s="231"/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</row>
    <row r="25" spans="1:30" x14ac:dyDescent="0.3">
      <c r="A25" s="231"/>
      <c r="B25" s="231"/>
      <c r="C25" s="231"/>
      <c r="D25" s="231"/>
      <c r="E25" s="231"/>
      <c r="F25" s="231"/>
      <c r="G25" s="231"/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</row>
    <row r="26" spans="1:30" x14ac:dyDescent="0.3">
      <c r="A26" s="231"/>
      <c r="B26" s="231"/>
      <c r="C26" s="231"/>
      <c r="D26" s="231"/>
      <c r="E26" s="231"/>
      <c r="F26" s="231"/>
      <c r="G26" s="231"/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</row>
    <row r="27" spans="1:30" x14ac:dyDescent="0.3">
      <c r="A27" s="231"/>
      <c r="B27" s="231"/>
      <c r="C27" s="231"/>
      <c r="D27" s="231"/>
      <c r="E27" s="231"/>
      <c r="F27" s="231"/>
      <c r="G27" s="231"/>
      <c r="H27" s="231"/>
      <c r="I27" s="231"/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/>
      <c r="Y27" s="231"/>
      <c r="Z27" s="231"/>
      <c r="AA27" s="231"/>
      <c r="AB27" s="231"/>
      <c r="AC27" s="231"/>
      <c r="AD27" s="231"/>
    </row>
    <row r="28" spans="1:30" x14ac:dyDescent="0.3">
      <c r="A28" s="231"/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231"/>
      <c r="Z28" s="231"/>
      <c r="AA28" s="231"/>
      <c r="AB28" s="231"/>
      <c r="AC28" s="231"/>
      <c r="AD28" s="231"/>
    </row>
    <row r="29" spans="1:30" x14ac:dyDescent="0.3">
      <c r="A29" s="231"/>
      <c r="B29" s="23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231"/>
      <c r="Z29" s="231"/>
      <c r="AA29" s="231"/>
      <c r="AB29" s="231"/>
      <c r="AC29" s="231"/>
      <c r="AD29" s="231"/>
    </row>
    <row r="30" spans="1:30" x14ac:dyDescent="0.3">
      <c r="A30" s="231"/>
      <c r="B30" s="231"/>
      <c r="C30" s="231"/>
      <c r="D30" s="231"/>
      <c r="E30" s="231"/>
      <c r="F30" s="231"/>
      <c r="G30" s="231"/>
      <c r="H30" s="231"/>
      <c r="I30" s="231"/>
      <c r="J30" s="231"/>
      <c r="K30" s="231"/>
      <c r="L30" s="231"/>
      <c r="M30" s="231"/>
      <c r="N30" s="231"/>
      <c r="O30" s="231"/>
      <c r="P30" s="231"/>
      <c r="Q30" s="231"/>
      <c r="R30" s="231"/>
      <c r="S30" s="231"/>
      <c r="T30" s="231"/>
      <c r="U30" s="231"/>
      <c r="V30" s="231"/>
      <c r="W30" s="231"/>
      <c r="X30" s="231"/>
      <c r="Y30" s="231"/>
      <c r="Z30" s="231"/>
      <c r="AA30" s="231"/>
      <c r="AB30" s="231"/>
      <c r="AC30" s="231"/>
      <c r="AD30" s="231"/>
    </row>
    <row r="31" spans="1:30" x14ac:dyDescent="0.3">
      <c r="A31" s="231"/>
      <c r="B31" s="231"/>
      <c r="C31" s="231"/>
      <c r="D31" s="231"/>
      <c r="E31" s="231"/>
      <c r="F31" s="231"/>
      <c r="G31" s="231"/>
      <c r="H31" s="231"/>
      <c r="I31" s="231"/>
      <c r="J31" s="231"/>
      <c r="K31" s="231"/>
      <c r="L31" s="231"/>
      <c r="M31" s="231"/>
      <c r="N31" s="231"/>
      <c r="O31" s="231"/>
      <c r="P31" s="231"/>
      <c r="Q31" s="231"/>
      <c r="R31" s="231"/>
      <c r="S31" s="231"/>
      <c r="T31" s="231"/>
      <c r="U31" s="231"/>
      <c r="V31" s="231"/>
      <c r="W31" s="231"/>
      <c r="X31" s="231"/>
      <c r="Y31" s="231"/>
      <c r="Z31" s="231"/>
      <c r="AA31" s="231"/>
      <c r="AB31" s="231"/>
      <c r="AC31" s="231"/>
      <c r="AD31" s="231"/>
    </row>
    <row r="32" spans="1:30" x14ac:dyDescent="0.3">
      <c r="A32" s="231"/>
      <c r="B32" s="231"/>
      <c r="C32" s="231"/>
      <c r="D32" s="231"/>
      <c r="E32" s="231"/>
      <c r="F32" s="231"/>
      <c r="G32" s="231"/>
      <c r="H32" s="231"/>
      <c r="I32" s="231"/>
      <c r="J32" s="231"/>
      <c r="K32" s="231"/>
      <c r="L32" s="231"/>
      <c r="M32" s="231"/>
      <c r="N32" s="231"/>
      <c r="O32" s="231"/>
      <c r="P32" s="231"/>
      <c r="Q32" s="231"/>
      <c r="R32" s="231"/>
      <c r="S32" s="231"/>
      <c r="T32" s="231"/>
      <c r="U32" s="231"/>
      <c r="V32" s="231"/>
      <c r="W32" s="231"/>
      <c r="X32" s="231"/>
      <c r="Y32" s="231"/>
      <c r="Z32" s="231"/>
      <c r="AA32" s="231"/>
      <c r="AB32" s="231"/>
      <c r="AC32" s="231"/>
      <c r="AD32" s="231"/>
    </row>
    <row r="33" spans="1:30" x14ac:dyDescent="0.3">
      <c r="A33" s="231"/>
      <c r="B33" s="231"/>
      <c r="C33" s="231"/>
      <c r="D33" s="231"/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31"/>
      <c r="AB33" s="231"/>
      <c r="AC33" s="231"/>
      <c r="AD33" s="231"/>
    </row>
    <row r="34" spans="1:30" x14ac:dyDescent="0.3">
      <c r="A34" s="231"/>
      <c r="B34" s="231"/>
      <c r="C34" s="231"/>
      <c r="D34" s="231"/>
      <c r="E34" s="231"/>
      <c r="F34" s="231"/>
      <c r="G34" s="231"/>
      <c r="H34" s="231"/>
      <c r="I34" s="231"/>
      <c r="J34" s="231"/>
      <c r="K34" s="231"/>
      <c r="L34" s="231"/>
      <c r="M34" s="231"/>
      <c r="N34" s="231"/>
      <c r="O34" s="231"/>
      <c r="P34" s="231"/>
      <c r="Q34" s="231"/>
      <c r="R34" s="231"/>
      <c r="S34" s="231"/>
      <c r="T34" s="231"/>
      <c r="U34" s="231"/>
      <c r="V34" s="231"/>
      <c r="W34" s="231"/>
      <c r="X34" s="231"/>
      <c r="Y34" s="231"/>
      <c r="Z34" s="231"/>
      <c r="AA34" s="231"/>
      <c r="AB34" s="231"/>
      <c r="AC34" s="231"/>
      <c r="AD34" s="231"/>
    </row>
    <row r="35" spans="1:30" x14ac:dyDescent="0.3">
      <c r="A35" s="231"/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</row>
    <row r="36" spans="1:30" x14ac:dyDescent="0.3">
      <c r="A36" s="231"/>
      <c r="B36" s="231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</row>
    <row r="37" spans="1:30" x14ac:dyDescent="0.3">
      <c r="A37" s="231"/>
      <c r="B37" s="231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</row>
    <row r="38" spans="1:30" x14ac:dyDescent="0.3">
      <c r="A38" s="231"/>
      <c r="B38" s="231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</row>
    <row r="39" spans="1:30" x14ac:dyDescent="0.3">
      <c r="A39" s="231"/>
      <c r="B39" s="231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</row>
    <row r="40" spans="1:30" x14ac:dyDescent="0.3">
      <c r="A40" s="231"/>
      <c r="B40" s="231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</row>
    <row r="41" spans="1:30" x14ac:dyDescent="0.3">
      <c r="A41" s="287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</row>
    <row r="42" spans="1:30" x14ac:dyDescent="0.3">
      <c r="A42" s="287"/>
      <c r="B42" s="287"/>
      <c r="C42" s="287"/>
      <c r="D42" s="287"/>
      <c r="E42" s="287"/>
      <c r="F42" s="287"/>
      <c r="G42" s="287"/>
      <c r="H42" s="287"/>
      <c r="I42" s="287"/>
      <c r="J42" s="287"/>
      <c r="K42" s="287"/>
      <c r="L42" s="287"/>
      <c r="M42" s="287"/>
      <c r="N42" s="287"/>
      <c r="O42" s="287"/>
      <c r="P42" s="287"/>
      <c r="Q42" s="287"/>
      <c r="R42" s="287"/>
      <c r="S42" s="287"/>
      <c r="T42" s="287"/>
      <c r="U42" s="287"/>
      <c r="V42" s="287"/>
      <c r="W42" s="287"/>
      <c r="X42" s="287"/>
      <c r="Y42" s="287"/>
      <c r="Z42" s="287"/>
      <c r="AA42" s="287"/>
      <c r="AB42" s="287"/>
      <c r="AC42" s="287"/>
      <c r="AD42" s="287"/>
    </row>
    <row r="43" spans="1:30" x14ac:dyDescent="0.3">
      <c r="A43" s="287"/>
      <c r="B43" s="287"/>
      <c r="C43" s="287"/>
      <c r="D43" s="287"/>
      <c r="E43" s="287"/>
      <c r="F43" s="287"/>
      <c r="G43" s="287"/>
      <c r="H43" s="287"/>
      <c r="I43" s="287"/>
      <c r="J43" s="287"/>
      <c r="K43" s="287"/>
      <c r="L43" s="287"/>
      <c r="M43" s="287"/>
      <c r="N43" s="287"/>
      <c r="O43" s="287"/>
      <c r="P43" s="287"/>
      <c r="Q43" s="287"/>
      <c r="R43" s="287"/>
      <c r="S43" s="287"/>
      <c r="T43" s="287"/>
      <c r="U43" s="287"/>
      <c r="V43" s="287"/>
      <c r="W43" s="287"/>
      <c r="X43" s="287"/>
      <c r="Y43" s="287"/>
      <c r="Z43" s="287"/>
      <c r="AA43" s="287"/>
      <c r="AB43" s="287"/>
      <c r="AC43" s="287"/>
      <c r="AD43" s="287"/>
    </row>
    <row r="44" spans="1:30" x14ac:dyDescent="0.3">
      <c r="A44" s="231"/>
      <c r="B44" s="231"/>
      <c r="C44" s="231"/>
      <c r="D44" s="231"/>
      <c r="E44" s="231"/>
      <c r="F44" s="231"/>
      <c r="G44" s="231"/>
      <c r="H44" s="231"/>
      <c r="I44" s="231"/>
      <c r="J44" s="231"/>
      <c r="K44" s="231"/>
      <c r="L44" s="231"/>
      <c r="M44" s="231"/>
      <c r="N44" s="231"/>
      <c r="O44" s="231"/>
      <c r="P44" s="231"/>
      <c r="Q44" s="231"/>
      <c r="R44" s="231"/>
      <c r="S44" s="231"/>
      <c r="T44" s="231"/>
      <c r="U44" s="231"/>
      <c r="V44" s="231"/>
      <c r="W44" s="231"/>
      <c r="X44" s="231"/>
      <c r="Y44" s="231"/>
      <c r="Z44" s="231"/>
      <c r="AA44" s="231"/>
      <c r="AB44" s="231"/>
      <c r="AC44" s="231"/>
      <c r="AD44" s="231"/>
    </row>
    <row r="45" spans="1:30" x14ac:dyDescent="0.3">
      <c r="A45" s="231"/>
      <c r="B45" s="231"/>
      <c r="C45" s="231"/>
      <c r="D45" s="231"/>
      <c r="E45" s="231"/>
      <c r="F45" s="231"/>
      <c r="G45" s="231"/>
      <c r="H45" s="231"/>
      <c r="I45" s="231"/>
      <c r="J45" s="231"/>
      <c r="K45" s="231"/>
      <c r="L45" s="231"/>
      <c r="M45" s="231"/>
      <c r="N45" s="231"/>
      <c r="O45" s="231"/>
      <c r="P45" s="231"/>
      <c r="Q45" s="231"/>
      <c r="R45" s="231"/>
      <c r="S45" s="231"/>
      <c r="T45" s="231"/>
      <c r="U45" s="231"/>
      <c r="V45" s="231"/>
      <c r="W45" s="231"/>
      <c r="X45" s="231"/>
      <c r="Y45" s="231"/>
      <c r="Z45" s="231"/>
      <c r="AA45" s="231"/>
      <c r="AB45" s="231"/>
      <c r="AC45" s="231"/>
      <c r="AD45" s="231"/>
    </row>
    <row r="46" spans="1:30" x14ac:dyDescent="0.3">
      <c r="A46" s="231"/>
      <c r="B46" s="231"/>
      <c r="C46" s="231"/>
      <c r="D46" s="231"/>
      <c r="E46" s="231"/>
      <c r="F46" s="231"/>
      <c r="G46" s="231"/>
      <c r="H46" s="231"/>
      <c r="I46" s="231"/>
      <c r="J46" s="231"/>
      <c r="K46" s="231"/>
      <c r="L46" s="231"/>
      <c r="M46" s="231"/>
      <c r="N46" s="231"/>
      <c r="O46" s="231"/>
      <c r="P46" s="231"/>
      <c r="Q46" s="231"/>
      <c r="R46" s="231"/>
      <c r="S46" s="231"/>
      <c r="T46" s="231"/>
      <c r="U46" s="231"/>
      <c r="V46" s="231"/>
      <c r="W46" s="231"/>
      <c r="X46" s="231"/>
      <c r="Y46" s="231"/>
      <c r="Z46" s="231"/>
      <c r="AA46" s="231"/>
      <c r="AB46" s="231"/>
      <c r="AC46" s="231"/>
      <c r="AD46" s="231"/>
    </row>
  </sheetData>
  <sheetProtection sheet="1" objects="1" scenarios="1" formatCells="0" formatColumns="0" formatRows="0" autoFilter="0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A7E59-3315-4A46-A24D-05DDA4A42681}">
  <sheetPr codeName="Sheet2"/>
  <dimension ref="A1:AD39"/>
  <sheetViews>
    <sheetView workbookViewId="0"/>
  </sheetViews>
  <sheetFormatPr defaultRowHeight="14.4" x14ac:dyDescent="0.3"/>
  <sheetData>
    <row r="1" spans="1:30" x14ac:dyDescent="0.3">
      <c r="A1" s="231"/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</row>
    <row r="2" spans="1:30" x14ac:dyDescent="0.3">
      <c r="A2" s="231"/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  <c r="AC2" s="231"/>
      <c r="AD2" s="231"/>
    </row>
    <row r="3" spans="1:30" x14ac:dyDescent="0.3">
      <c r="A3" s="231"/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</row>
    <row r="4" spans="1:30" x14ac:dyDescent="0.3">
      <c r="A4" s="231"/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</row>
    <row r="5" spans="1:30" x14ac:dyDescent="0.3">
      <c r="A5" s="231"/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  <c r="S5" s="231"/>
      <c r="T5" s="231"/>
      <c r="U5" s="231"/>
      <c r="V5" s="231"/>
      <c r="W5" s="231"/>
      <c r="X5" s="231"/>
      <c r="Y5" s="231"/>
      <c r="Z5" s="231"/>
      <c r="AA5" s="231"/>
      <c r="AB5" s="231"/>
      <c r="AC5" s="231"/>
      <c r="AD5" s="231"/>
    </row>
    <row r="6" spans="1:30" x14ac:dyDescent="0.3">
      <c r="A6" s="231"/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/>
    </row>
    <row r="7" spans="1:30" x14ac:dyDescent="0.3">
      <c r="A7" s="231"/>
      <c r="B7" s="231"/>
      <c r="C7" s="231"/>
      <c r="D7" s="231"/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  <c r="AA7" s="231"/>
      <c r="AB7" s="231"/>
      <c r="AC7" s="231"/>
      <c r="AD7" s="231"/>
    </row>
    <row r="8" spans="1:30" x14ac:dyDescent="0.3">
      <c r="A8" s="231"/>
      <c r="B8" s="231"/>
      <c r="C8" s="231"/>
      <c r="D8" s="231"/>
      <c r="E8" s="231"/>
      <c r="F8" s="231"/>
      <c r="G8" s="231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  <c r="AA8" s="231"/>
      <c r="AB8" s="231"/>
      <c r="AC8" s="231"/>
      <c r="AD8" s="231"/>
    </row>
    <row r="9" spans="1:30" x14ac:dyDescent="0.3">
      <c r="A9" s="231"/>
      <c r="B9" s="231"/>
      <c r="C9" s="231"/>
      <c r="D9" s="231"/>
      <c r="E9" s="231"/>
      <c r="F9" s="231"/>
      <c r="G9" s="231"/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231"/>
      <c r="AD9" s="231"/>
    </row>
    <row r="10" spans="1:30" x14ac:dyDescent="0.3">
      <c r="A10" s="231"/>
      <c r="B10" s="231"/>
      <c r="C10" s="231"/>
      <c r="D10" s="231"/>
      <c r="E10" s="231"/>
      <c r="F10" s="231"/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</row>
    <row r="11" spans="1:30" x14ac:dyDescent="0.3">
      <c r="A11" s="231"/>
      <c r="B11" s="231"/>
      <c r="C11" s="231"/>
      <c r="D11" s="231"/>
      <c r="E11" s="231"/>
      <c r="F11" s="231"/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  <c r="AD11" s="231"/>
    </row>
    <row r="12" spans="1:30" x14ac:dyDescent="0.3">
      <c r="A12" s="231"/>
      <c r="B12" s="231"/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231"/>
      <c r="AD12" s="231"/>
    </row>
    <row r="13" spans="1:30" x14ac:dyDescent="0.3">
      <c r="A13" s="231"/>
      <c r="B13" s="231"/>
      <c r="C13" s="231"/>
      <c r="D13" s="231"/>
      <c r="E13" s="231"/>
      <c r="F13" s="231"/>
      <c r="G13" s="231"/>
      <c r="H13" s="231"/>
      <c r="I13" s="231"/>
      <c r="J13" s="231"/>
      <c r="K13" s="231"/>
      <c r="L13" s="231"/>
      <c r="M13" s="231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31"/>
      <c r="Z13" s="231"/>
      <c r="AA13" s="231"/>
      <c r="AB13" s="231"/>
      <c r="AC13" s="231"/>
      <c r="AD13" s="231"/>
    </row>
    <row r="14" spans="1:30" x14ac:dyDescent="0.3">
      <c r="A14" s="231"/>
      <c r="B14" s="231"/>
      <c r="C14" s="231"/>
      <c r="D14" s="231"/>
      <c r="E14" s="231"/>
      <c r="F14" s="231"/>
      <c r="G14" s="231"/>
      <c r="H14" s="231"/>
      <c r="I14" s="231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  <c r="AD14" s="231"/>
    </row>
    <row r="15" spans="1:30" x14ac:dyDescent="0.3">
      <c r="A15" s="231"/>
      <c r="B15" s="231"/>
      <c r="C15" s="231"/>
      <c r="D15" s="231"/>
      <c r="E15" s="231"/>
      <c r="F15" s="231"/>
      <c r="G15" s="231"/>
      <c r="H15" s="231"/>
      <c r="I15" s="231"/>
      <c r="J15" s="231"/>
      <c r="K15" s="231"/>
      <c r="L15" s="231"/>
      <c r="M15" s="231"/>
      <c r="N15" s="231"/>
      <c r="O15" s="231"/>
      <c r="P15" s="231"/>
      <c r="Q15" s="231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231"/>
      <c r="AC15" s="231"/>
      <c r="AD15" s="231"/>
    </row>
    <row r="16" spans="1:30" x14ac:dyDescent="0.3">
      <c r="A16" s="231"/>
      <c r="B16" s="231"/>
      <c r="C16" s="231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</row>
    <row r="17" spans="1:30" x14ac:dyDescent="0.3">
      <c r="A17" s="231"/>
      <c r="B17" s="231"/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</row>
    <row r="18" spans="1:30" x14ac:dyDescent="0.3">
      <c r="A18" s="231"/>
      <c r="B18" s="231"/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31"/>
      <c r="AD18" s="231"/>
    </row>
    <row r="19" spans="1:30" x14ac:dyDescent="0.3">
      <c r="A19" s="231"/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31"/>
      <c r="AB19" s="231"/>
      <c r="AC19" s="231"/>
      <c r="AD19" s="231"/>
    </row>
    <row r="20" spans="1:30" x14ac:dyDescent="0.3">
      <c r="A20" s="231"/>
      <c r="B20" s="231"/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31"/>
      <c r="AB20" s="231"/>
      <c r="AC20" s="231"/>
      <c r="AD20" s="231"/>
    </row>
    <row r="21" spans="1:30" x14ac:dyDescent="0.3">
      <c r="A21" s="231"/>
      <c r="B21" s="231"/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</row>
    <row r="22" spans="1:30" x14ac:dyDescent="0.3">
      <c r="A22" s="231"/>
      <c r="B22" s="231"/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</row>
    <row r="23" spans="1:30" x14ac:dyDescent="0.3">
      <c r="A23" s="231"/>
      <c r="B23" s="231"/>
      <c r="C23" s="231"/>
      <c r="D23" s="231"/>
      <c r="E23" s="231"/>
      <c r="F23" s="231"/>
      <c r="G23" s="231"/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</row>
    <row r="24" spans="1:30" x14ac:dyDescent="0.3">
      <c r="A24" s="231"/>
      <c r="B24" s="231"/>
      <c r="C24" s="231"/>
      <c r="D24" s="231"/>
      <c r="E24" s="231"/>
      <c r="F24" s="231"/>
      <c r="G24" s="231"/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</row>
    <row r="25" spans="1:30" x14ac:dyDescent="0.3">
      <c r="A25" s="231"/>
      <c r="B25" s="231"/>
      <c r="C25" s="231"/>
      <c r="D25" s="231"/>
      <c r="E25" s="231"/>
      <c r="F25" s="231"/>
      <c r="G25" s="231"/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</row>
    <row r="26" spans="1:30" x14ac:dyDescent="0.3">
      <c r="A26" s="231"/>
      <c r="B26" s="231"/>
      <c r="C26" s="231"/>
      <c r="D26" s="231"/>
      <c r="E26" s="231"/>
      <c r="F26" s="231"/>
      <c r="G26" s="231"/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</row>
    <row r="27" spans="1:30" x14ac:dyDescent="0.3">
      <c r="A27" s="231"/>
      <c r="B27" s="231"/>
      <c r="C27" s="231"/>
      <c r="D27" s="231"/>
      <c r="E27" s="231"/>
      <c r="F27" s="231"/>
      <c r="G27" s="231"/>
      <c r="H27" s="231"/>
      <c r="I27" s="231"/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/>
      <c r="Y27" s="231"/>
      <c r="Z27" s="231"/>
      <c r="AA27" s="231"/>
      <c r="AB27" s="231"/>
      <c r="AC27" s="231"/>
      <c r="AD27" s="231"/>
    </row>
    <row r="28" spans="1:30" x14ac:dyDescent="0.3">
      <c r="A28" s="231"/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231"/>
      <c r="Z28" s="231"/>
      <c r="AA28" s="231"/>
      <c r="AB28" s="231"/>
      <c r="AC28" s="231"/>
      <c r="AD28" s="231"/>
    </row>
    <row r="29" spans="1:30" x14ac:dyDescent="0.3">
      <c r="A29" s="231"/>
      <c r="B29" s="23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231"/>
      <c r="Z29" s="231"/>
      <c r="AA29" s="231"/>
      <c r="AB29" s="231"/>
      <c r="AC29" s="231"/>
      <c r="AD29" s="231"/>
    </row>
    <row r="30" spans="1:30" x14ac:dyDescent="0.3">
      <c r="A30" s="231"/>
      <c r="B30" s="231"/>
      <c r="C30" s="231"/>
      <c r="D30" s="231"/>
      <c r="E30" s="231"/>
      <c r="F30" s="231"/>
      <c r="G30" s="231"/>
      <c r="H30" s="231"/>
      <c r="I30" s="231"/>
      <c r="J30" s="231"/>
      <c r="K30" s="231"/>
      <c r="L30" s="231"/>
      <c r="M30" s="231"/>
      <c r="N30" s="231"/>
      <c r="O30" s="231"/>
      <c r="P30" s="231"/>
      <c r="Q30" s="231"/>
      <c r="R30" s="231"/>
      <c r="S30" s="231"/>
      <c r="T30" s="231"/>
      <c r="U30" s="231"/>
      <c r="V30" s="231"/>
      <c r="W30" s="231"/>
      <c r="X30" s="231"/>
      <c r="Y30" s="231"/>
      <c r="Z30" s="231"/>
      <c r="AA30" s="231"/>
      <c r="AB30" s="231"/>
      <c r="AC30" s="231"/>
      <c r="AD30" s="231"/>
    </row>
    <row r="31" spans="1:30" x14ac:dyDescent="0.3">
      <c r="A31" s="231"/>
      <c r="B31" s="231"/>
      <c r="C31" s="231"/>
      <c r="D31" s="231"/>
      <c r="E31" s="231"/>
      <c r="F31" s="231"/>
      <c r="G31" s="231"/>
      <c r="H31" s="231"/>
      <c r="I31" s="231"/>
      <c r="J31" s="231"/>
      <c r="K31" s="231"/>
      <c r="L31" s="231"/>
      <c r="M31" s="231"/>
      <c r="N31" s="231"/>
      <c r="O31" s="231"/>
      <c r="P31" s="231"/>
      <c r="Q31" s="231"/>
      <c r="R31" s="231"/>
      <c r="S31" s="231"/>
      <c r="T31" s="231"/>
      <c r="U31" s="231"/>
      <c r="V31" s="231"/>
      <c r="W31" s="231"/>
      <c r="X31" s="231"/>
      <c r="Y31" s="231"/>
      <c r="Z31" s="231"/>
      <c r="AA31" s="231"/>
      <c r="AB31" s="231"/>
      <c r="AC31" s="231"/>
      <c r="AD31" s="231"/>
    </row>
    <row r="32" spans="1:30" x14ac:dyDescent="0.3">
      <c r="A32" s="231"/>
      <c r="B32" s="231"/>
      <c r="C32" s="231"/>
      <c r="D32" s="231"/>
      <c r="E32" s="231"/>
      <c r="F32" s="231"/>
      <c r="G32" s="231"/>
      <c r="H32" s="231"/>
      <c r="I32" s="231"/>
      <c r="J32" s="231"/>
      <c r="K32" s="231"/>
      <c r="L32" s="231"/>
      <c r="M32" s="231"/>
      <c r="N32" s="231"/>
      <c r="O32" s="231"/>
      <c r="P32" s="231"/>
      <c r="Q32" s="231"/>
      <c r="R32" s="231"/>
      <c r="S32" s="231"/>
      <c r="T32" s="231"/>
      <c r="U32" s="231"/>
      <c r="V32" s="231"/>
      <c r="W32" s="231"/>
      <c r="X32" s="231"/>
      <c r="Y32" s="231"/>
      <c r="Z32" s="231"/>
      <c r="AA32" s="231"/>
      <c r="AB32" s="231"/>
      <c r="AC32" s="231"/>
      <c r="AD32" s="231"/>
    </row>
    <row r="33" spans="1:30" x14ac:dyDescent="0.3">
      <c r="A33" s="231"/>
      <c r="B33" s="231"/>
      <c r="C33" s="231"/>
      <c r="D33" s="231"/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31"/>
      <c r="AB33" s="231"/>
      <c r="AC33" s="231"/>
      <c r="AD33" s="231"/>
    </row>
    <row r="34" spans="1:30" x14ac:dyDescent="0.3">
      <c r="A34" s="231"/>
      <c r="B34" s="231"/>
      <c r="C34" s="231"/>
      <c r="D34" s="231"/>
      <c r="E34" s="231"/>
      <c r="F34" s="231"/>
      <c r="G34" s="231"/>
      <c r="H34" s="231"/>
      <c r="I34" s="231"/>
      <c r="J34" s="231"/>
      <c r="K34" s="231"/>
      <c r="L34" s="231"/>
      <c r="M34" s="231"/>
      <c r="N34" s="231"/>
      <c r="O34" s="231"/>
      <c r="P34" s="231"/>
      <c r="Q34" s="231"/>
      <c r="R34" s="231"/>
      <c r="S34" s="231"/>
      <c r="T34" s="231"/>
      <c r="U34" s="231"/>
      <c r="V34" s="231"/>
      <c r="W34" s="231"/>
      <c r="X34" s="231"/>
      <c r="Y34" s="231"/>
      <c r="Z34" s="231"/>
      <c r="AA34" s="231"/>
      <c r="AB34" s="231"/>
      <c r="AC34" s="231"/>
      <c r="AD34" s="231"/>
    </row>
    <row r="35" spans="1:30" x14ac:dyDescent="0.3">
      <c r="A35" s="231"/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</row>
    <row r="36" spans="1:30" x14ac:dyDescent="0.3">
      <c r="A36" s="231"/>
      <c r="B36" s="231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</row>
    <row r="37" spans="1:30" x14ac:dyDescent="0.3">
      <c r="A37" s="231"/>
      <c r="B37" s="231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</row>
    <row r="38" spans="1:30" x14ac:dyDescent="0.3">
      <c r="A38" s="231"/>
      <c r="B38" s="231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</row>
    <row r="39" spans="1:30" x14ac:dyDescent="0.3">
      <c r="A39" s="231"/>
      <c r="B39" s="231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</row>
  </sheetData>
  <sheetProtection sheet="1" objects="1" scenarios="1" formatCells="0" formatColumns="0" formatRows="0" autoFilter="0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E3036-62F5-4369-9C1E-A2AE378751CD}">
  <sheetPr codeName="Sheet3"/>
  <dimension ref="A2:E44"/>
  <sheetViews>
    <sheetView workbookViewId="0"/>
  </sheetViews>
  <sheetFormatPr defaultRowHeight="14.4" x14ac:dyDescent="0.3"/>
  <cols>
    <col min="1" max="1" width="42.33203125" style="231" customWidth="1"/>
    <col min="2" max="2" width="28.5546875" customWidth="1"/>
    <col min="3" max="3" width="35.33203125" customWidth="1"/>
    <col min="4" max="4" width="26.88671875" customWidth="1"/>
    <col min="5" max="5" width="47.109375" customWidth="1"/>
  </cols>
  <sheetData>
    <row r="2" spans="2:5" ht="15.6" x14ac:dyDescent="0.3">
      <c r="B2" s="359" t="s">
        <v>0</v>
      </c>
      <c r="C2" s="359"/>
      <c r="D2" s="359"/>
      <c r="E2" s="359"/>
    </row>
    <row r="3" spans="2:5" ht="15.6" x14ac:dyDescent="0.3">
      <c r="B3" s="360" t="s">
        <v>1</v>
      </c>
      <c r="C3" s="360"/>
      <c r="D3" s="360"/>
      <c r="E3" s="360"/>
    </row>
    <row r="4" spans="2:5" ht="15.6" x14ac:dyDescent="0.3">
      <c r="B4" s="1"/>
      <c r="C4" s="2" t="s">
        <v>2</v>
      </c>
      <c r="D4" s="361" t="s">
        <v>3</v>
      </c>
      <c r="E4" s="362"/>
    </row>
    <row r="5" spans="2:5" ht="15.6" x14ac:dyDescent="0.3">
      <c r="B5" s="3"/>
      <c r="C5" s="4" t="s">
        <v>4</v>
      </c>
      <c r="D5" s="4" t="s">
        <v>4</v>
      </c>
      <c r="E5" s="5" t="s">
        <v>5</v>
      </c>
    </row>
    <row r="6" spans="2:5" ht="15.6" x14ac:dyDescent="0.3">
      <c r="B6" s="6" t="s">
        <v>6</v>
      </c>
      <c r="C6" s="7"/>
      <c r="D6" s="7"/>
      <c r="E6" s="8"/>
    </row>
    <row r="7" spans="2:5" ht="15.6" x14ac:dyDescent="0.3">
      <c r="B7" s="6" t="s">
        <v>7</v>
      </c>
      <c r="C7" s="7"/>
      <c r="D7" s="7"/>
      <c r="E7" s="8"/>
    </row>
    <row r="8" spans="2:5" ht="15.6" x14ac:dyDescent="0.3">
      <c r="B8" s="6" t="s">
        <v>8</v>
      </c>
      <c r="C8" s="7"/>
      <c r="D8" s="7"/>
      <c r="E8" s="8"/>
    </row>
    <row r="9" spans="2:5" ht="15.6" x14ac:dyDescent="0.3">
      <c r="B9" s="6" t="s">
        <v>9</v>
      </c>
      <c r="C9" s="7"/>
      <c r="D9" s="7"/>
      <c r="E9" s="8"/>
    </row>
    <row r="10" spans="2:5" ht="15.6" x14ac:dyDescent="0.3">
      <c r="B10" s="6" t="s">
        <v>10</v>
      </c>
      <c r="C10" s="7"/>
      <c r="D10" s="7"/>
      <c r="E10" s="8"/>
    </row>
    <row r="11" spans="2:5" ht="15.6" x14ac:dyDescent="0.3">
      <c r="B11" s="6" t="s">
        <v>11</v>
      </c>
      <c r="C11" s="9"/>
      <c r="D11" s="7"/>
      <c r="E11" s="8"/>
    </row>
    <row r="12" spans="2:5" ht="15.6" x14ac:dyDescent="0.3">
      <c r="B12" s="10" t="s">
        <v>12</v>
      </c>
      <c r="C12" s="11">
        <f>SUM(C6:C11)</f>
        <v>0</v>
      </c>
      <c r="D12" s="11">
        <f t="shared" ref="D12:E12" si="0">SUM(D6:D11)</f>
        <v>0</v>
      </c>
      <c r="E12" s="12">
        <f t="shared" si="0"/>
        <v>0</v>
      </c>
    </row>
    <row r="13" spans="2:5" ht="15.6" x14ac:dyDescent="0.3">
      <c r="B13" s="6" t="s">
        <v>13</v>
      </c>
      <c r="C13" s="7"/>
      <c r="D13" s="7"/>
      <c r="E13" s="8"/>
    </row>
    <row r="14" spans="2:5" ht="15.6" x14ac:dyDescent="0.3">
      <c r="B14" s="6" t="s">
        <v>14</v>
      </c>
      <c r="C14" s="7"/>
      <c r="D14" s="7"/>
      <c r="E14" s="8"/>
    </row>
    <row r="15" spans="2:5" ht="15.6" x14ac:dyDescent="0.3">
      <c r="B15" s="6" t="s">
        <v>15</v>
      </c>
      <c r="C15" s="7"/>
      <c r="D15" s="7"/>
      <c r="E15" s="8"/>
    </row>
    <row r="16" spans="2:5" ht="15.6" x14ac:dyDescent="0.3">
      <c r="B16" s="6" t="s">
        <v>16</v>
      </c>
      <c r="C16" s="7"/>
      <c r="D16" s="7"/>
      <c r="E16" s="8"/>
    </row>
    <row r="17" spans="2:5" ht="15.6" x14ac:dyDescent="0.3">
      <c r="B17" s="6" t="s">
        <v>17</v>
      </c>
      <c r="C17" s="7"/>
      <c r="D17" s="7"/>
      <c r="E17" s="8"/>
    </row>
    <row r="18" spans="2:5" ht="15.6" x14ac:dyDescent="0.3">
      <c r="B18" s="13" t="s">
        <v>18</v>
      </c>
      <c r="C18" s="14">
        <f>SUM(C13:C17)</f>
        <v>0</v>
      </c>
      <c r="D18" s="14">
        <f>SUM(D13:D17)</f>
        <v>0</v>
      </c>
      <c r="E18" s="15"/>
    </row>
    <row r="19" spans="2:5" ht="15.6" x14ac:dyDescent="0.3">
      <c r="B19" s="16"/>
      <c r="C19" s="16"/>
      <c r="D19" s="16"/>
      <c r="E19" s="16"/>
    </row>
    <row r="20" spans="2:5" ht="15.6" x14ac:dyDescent="0.3">
      <c r="B20" s="16"/>
      <c r="C20" s="16"/>
      <c r="D20" s="16"/>
      <c r="E20" s="16"/>
    </row>
    <row r="21" spans="2:5" ht="15.6" x14ac:dyDescent="0.3">
      <c r="B21" s="17" t="s">
        <v>19</v>
      </c>
      <c r="C21" s="16"/>
      <c r="D21" s="16"/>
      <c r="E21" s="16"/>
    </row>
    <row r="22" spans="2:5" ht="15.6" x14ac:dyDescent="0.3">
      <c r="B22" s="18" t="s">
        <v>20</v>
      </c>
      <c r="C22" s="19">
        <f>E12</f>
        <v>0</v>
      </c>
      <c r="D22" s="20"/>
      <c r="E22" s="16"/>
    </row>
    <row r="23" spans="2:5" ht="15.6" x14ac:dyDescent="0.3">
      <c r="B23" s="21" t="s">
        <v>21</v>
      </c>
      <c r="C23" s="22">
        <f>E13+E14</f>
        <v>0</v>
      </c>
      <c r="D23" s="20"/>
      <c r="E23" s="16"/>
    </row>
    <row r="24" spans="2:5" ht="15.6" x14ac:dyDescent="0.3">
      <c r="B24" s="23" t="s">
        <v>22</v>
      </c>
      <c r="C24" s="24">
        <f>C22-C23</f>
        <v>0</v>
      </c>
      <c r="D24" s="25"/>
      <c r="E24" s="16"/>
    </row>
    <row r="25" spans="2:5" ht="15.6" x14ac:dyDescent="0.3">
      <c r="B25" s="16"/>
      <c r="C25" s="16"/>
      <c r="D25" s="20"/>
      <c r="E25" s="16"/>
    </row>
    <row r="26" spans="2:5" ht="15.6" x14ac:dyDescent="0.3">
      <c r="B26" s="17" t="s">
        <v>23</v>
      </c>
      <c r="C26" s="16"/>
      <c r="D26" s="20"/>
      <c r="E26" s="16"/>
    </row>
    <row r="27" spans="2:5" ht="15.6" x14ac:dyDescent="0.3">
      <c r="B27" s="18" t="s">
        <v>24</v>
      </c>
      <c r="C27" s="19"/>
      <c r="D27" s="20"/>
      <c r="E27" s="16"/>
    </row>
    <row r="28" spans="2:5" ht="15.6" x14ac:dyDescent="0.3">
      <c r="B28" s="21" t="s">
        <v>22</v>
      </c>
      <c r="C28" s="22">
        <f>C24</f>
        <v>0</v>
      </c>
      <c r="D28" s="25"/>
      <c r="E28" s="16"/>
    </row>
    <row r="29" spans="2:5" ht="15.6" x14ac:dyDescent="0.3">
      <c r="B29" s="23" t="s">
        <v>25</v>
      </c>
      <c r="C29" s="24">
        <f>C27-C28</f>
        <v>0</v>
      </c>
      <c r="D29" s="25"/>
      <c r="E29" s="16"/>
    </row>
    <row r="30" spans="2:5" ht="15.6" x14ac:dyDescent="0.3">
      <c r="B30" s="16"/>
      <c r="C30" s="16"/>
      <c r="D30" s="16"/>
      <c r="E30" s="16"/>
    </row>
    <row r="31" spans="2:5" ht="15.6" x14ac:dyDescent="0.3">
      <c r="B31" s="17" t="s">
        <v>26</v>
      </c>
      <c r="C31" s="16"/>
      <c r="D31" s="16"/>
      <c r="E31" s="16"/>
    </row>
    <row r="32" spans="2:5" ht="15.6" x14ac:dyDescent="0.3">
      <c r="B32" s="18" t="s">
        <v>27</v>
      </c>
      <c r="C32" s="26"/>
      <c r="D32" s="27"/>
      <c r="E32" s="20"/>
    </row>
    <row r="33" spans="2:5" ht="15.6" x14ac:dyDescent="0.3">
      <c r="B33" s="28" t="s">
        <v>6</v>
      </c>
      <c r="C33" s="29"/>
      <c r="D33" s="30">
        <f>C32</f>
        <v>0</v>
      </c>
      <c r="E33" s="20"/>
    </row>
    <row r="34" spans="2:5" ht="15.6" x14ac:dyDescent="0.3">
      <c r="B34" s="16"/>
      <c r="C34" s="16"/>
      <c r="D34" s="16"/>
      <c r="E34" s="20"/>
    </row>
    <row r="35" spans="2:5" ht="15.6" x14ac:dyDescent="0.3">
      <c r="B35" s="363" t="s">
        <v>28</v>
      </c>
      <c r="C35" s="363"/>
      <c r="D35" s="16"/>
      <c r="E35" s="20"/>
    </row>
    <row r="36" spans="2:5" ht="15.6" x14ac:dyDescent="0.3">
      <c r="B36" s="18" t="s">
        <v>6</v>
      </c>
      <c r="C36" s="31">
        <f>E6</f>
        <v>0</v>
      </c>
      <c r="D36" s="31"/>
      <c r="E36" s="358"/>
    </row>
    <row r="37" spans="2:5" ht="15.6" x14ac:dyDescent="0.3">
      <c r="B37" s="21" t="s">
        <v>7</v>
      </c>
      <c r="C37" s="32">
        <f>E7</f>
        <v>0</v>
      </c>
      <c r="D37" s="32"/>
      <c r="E37" s="358"/>
    </row>
    <row r="38" spans="2:5" ht="15.6" x14ac:dyDescent="0.3">
      <c r="B38" s="21" t="s">
        <v>8</v>
      </c>
      <c r="C38" s="32">
        <f>E8</f>
        <v>0</v>
      </c>
      <c r="D38" s="32"/>
      <c r="E38" s="358"/>
    </row>
    <row r="39" spans="2:5" ht="15.6" x14ac:dyDescent="0.3">
      <c r="B39" s="21" t="s">
        <v>9</v>
      </c>
      <c r="C39" s="32">
        <f>E9</f>
        <v>0</v>
      </c>
      <c r="D39" s="32"/>
      <c r="E39" s="358"/>
    </row>
    <row r="40" spans="2:5" ht="15.6" x14ac:dyDescent="0.3">
      <c r="B40" s="21" t="s">
        <v>10</v>
      </c>
      <c r="C40" s="32">
        <f>E10</f>
        <v>0</v>
      </c>
      <c r="D40" s="32"/>
      <c r="E40" s="358"/>
    </row>
    <row r="41" spans="2:5" ht="15.6" x14ac:dyDescent="0.3">
      <c r="B41" s="21" t="s">
        <v>25</v>
      </c>
      <c r="C41" s="32">
        <f>C29</f>
        <v>0</v>
      </c>
      <c r="D41" s="32"/>
      <c r="E41" s="33"/>
    </row>
    <row r="42" spans="2:5" ht="15.6" x14ac:dyDescent="0.3">
      <c r="B42" s="34" t="s">
        <v>13</v>
      </c>
      <c r="C42" s="32"/>
      <c r="D42" s="32">
        <f>E13</f>
        <v>0</v>
      </c>
      <c r="E42" s="358"/>
    </row>
    <row r="43" spans="2:5" ht="15.6" x14ac:dyDescent="0.3">
      <c r="B43" s="34" t="s">
        <v>14</v>
      </c>
      <c r="C43" s="32"/>
      <c r="D43" s="32">
        <f>E14</f>
        <v>0</v>
      </c>
      <c r="E43" s="358"/>
    </row>
    <row r="44" spans="2:5" ht="15.6" x14ac:dyDescent="0.3">
      <c r="B44" s="28" t="s">
        <v>29</v>
      </c>
      <c r="C44" s="35"/>
      <c r="D44" s="35">
        <f>C27</f>
        <v>0</v>
      </c>
      <c r="E44" s="20"/>
    </row>
  </sheetData>
  <sheetProtection sheet="1" objects="1" scenarios="1" formatCells="0" formatColumns="0" formatRows="0" autoFilter="0"/>
  <mergeCells count="6">
    <mergeCell ref="E42:E43"/>
    <mergeCell ref="B2:E2"/>
    <mergeCell ref="B3:E3"/>
    <mergeCell ref="D4:E4"/>
    <mergeCell ref="B35:C35"/>
    <mergeCell ref="E36:E4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C6599-80EB-445D-9FC8-E238490C9258}">
  <sheetPr codeName="Sheet4"/>
  <dimension ref="A2:E44"/>
  <sheetViews>
    <sheetView zoomScaleNormal="100" workbookViewId="0"/>
  </sheetViews>
  <sheetFormatPr defaultRowHeight="14.4" x14ac:dyDescent="0.3"/>
  <cols>
    <col min="1" max="1" width="42.33203125" style="231" customWidth="1"/>
    <col min="2" max="2" width="34.44140625" customWidth="1"/>
    <col min="3" max="3" width="36.5546875" customWidth="1"/>
    <col min="4" max="4" width="33.33203125" customWidth="1"/>
    <col min="5" max="5" width="35.44140625" customWidth="1"/>
  </cols>
  <sheetData>
    <row r="2" spans="2:5" ht="15.6" x14ac:dyDescent="0.3">
      <c r="B2" s="359" t="s">
        <v>0</v>
      </c>
      <c r="C2" s="359"/>
      <c r="D2" s="359"/>
      <c r="E2" s="359"/>
    </row>
    <row r="3" spans="2:5" ht="15.6" x14ac:dyDescent="0.3">
      <c r="B3" s="360" t="s">
        <v>32</v>
      </c>
      <c r="C3" s="360"/>
      <c r="D3" s="360"/>
      <c r="E3" s="360"/>
    </row>
    <row r="4" spans="2:5" ht="15.6" x14ac:dyDescent="0.3">
      <c r="B4" s="36"/>
      <c r="C4" s="37" t="s">
        <v>2</v>
      </c>
      <c r="D4" s="364" t="s">
        <v>3</v>
      </c>
      <c r="E4" s="365"/>
    </row>
    <row r="5" spans="2:5" ht="15.6" x14ac:dyDescent="0.3">
      <c r="B5" s="38"/>
      <c r="C5" s="39" t="s">
        <v>4</v>
      </c>
      <c r="D5" s="39" t="s">
        <v>4</v>
      </c>
      <c r="E5" s="40" t="s">
        <v>5</v>
      </c>
    </row>
    <row r="6" spans="2:5" ht="15.6" x14ac:dyDescent="0.3">
      <c r="B6" s="6" t="s">
        <v>6</v>
      </c>
      <c r="C6" s="7"/>
      <c r="D6" s="7"/>
      <c r="E6" s="8"/>
    </row>
    <row r="7" spans="2:5" ht="15.6" x14ac:dyDescent="0.3">
      <c r="B7" s="6" t="s">
        <v>7</v>
      </c>
      <c r="C7" s="7"/>
      <c r="D7" s="7"/>
      <c r="E7" s="8"/>
    </row>
    <row r="8" spans="2:5" ht="15.6" x14ac:dyDescent="0.3">
      <c r="B8" s="6" t="s">
        <v>8</v>
      </c>
      <c r="C8" s="7"/>
      <c r="D8" s="7"/>
      <c r="E8" s="8"/>
    </row>
    <row r="9" spans="2:5" ht="15.6" x14ac:dyDescent="0.3">
      <c r="B9" s="6" t="s">
        <v>9</v>
      </c>
      <c r="C9" s="7"/>
      <c r="D9" s="7"/>
      <c r="E9" s="8"/>
    </row>
    <row r="10" spans="2:5" ht="15.6" x14ac:dyDescent="0.3">
      <c r="B10" s="6" t="s">
        <v>10</v>
      </c>
      <c r="C10" s="7"/>
      <c r="D10" s="7"/>
      <c r="E10" s="8"/>
    </row>
    <row r="11" spans="2:5" ht="15.6" x14ac:dyDescent="0.3">
      <c r="B11" s="6" t="s">
        <v>11</v>
      </c>
      <c r="C11" s="9"/>
      <c r="D11" s="7"/>
      <c r="E11" s="8"/>
    </row>
    <row r="12" spans="2:5" ht="15.6" x14ac:dyDescent="0.3">
      <c r="B12" s="10" t="s">
        <v>12</v>
      </c>
      <c r="C12" s="11">
        <f>SUM(C6:C11)</f>
        <v>0</v>
      </c>
      <c r="D12" s="11">
        <f t="shared" ref="D12:E12" si="0">SUM(D6:D11)</f>
        <v>0</v>
      </c>
      <c r="E12" s="12">
        <f t="shared" si="0"/>
        <v>0</v>
      </c>
    </row>
    <row r="13" spans="2:5" ht="15.6" x14ac:dyDescent="0.3">
      <c r="B13" s="6" t="s">
        <v>13</v>
      </c>
      <c r="C13" s="7"/>
      <c r="D13" s="7"/>
      <c r="E13" s="8"/>
    </row>
    <row r="14" spans="2:5" ht="15.6" x14ac:dyDescent="0.3">
      <c r="B14" s="6" t="s">
        <v>14</v>
      </c>
      <c r="C14" s="7"/>
      <c r="D14" s="7"/>
      <c r="E14" s="8"/>
    </row>
    <row r="15" spans="2:5" ht="15.6" x14ac:dyDescent="0.3">
      <c r="B15" s="6" t="s">
        <v>15</v>
      </c>
      <c r="C15" s="7"/>
      <c r="D15" s="7"/>
      <c r="E15" s="8"/>
    </row>
    <row r="16" spans="2:5" ht="15.6" x14ac:dyDescent="0.3">
      <c r="B16" s="6" t="s">
        <v>16</v>
      </c>
      <c r="C16" s="7"/>
      <c r="D16" s="7"/>
      <c r="E16" s="8"/>
    </row>
    <row r="17" spans="2:5" ht="15.6" x14ac:dyDescent="0.3">
      <c r="B17" s="6" t="s">
        <v>17</v>
      </c>
      <c r="C17" s="7"/>
      <c r="D17" s="7"/>
      <c r="E17" s="8"/>
    </row>
    <row r="18" spans="2:5" ht="15.6" x14ac:dyDescent="0.3">
      <c r="B18" s="13" t="s">
        <v>18</v>
      </c>
      <c r="C18" s="14">
        <f>SUM(C13:C17)</f>
        <v>0</v>
      </c>
      <c r="D18" s="14">
        <f>SUM(D13:D17)</f>
        <v>0</v>
      </c>
      <c r="E18" s="15"/>
    </row>
    <row r="19" spans="2:5" ht="15.6" x14ac:dyDescent="0.3">
      <c r="B19" s="16"/>
      <c r="C19" s="16"/>
      <c r="D19" s="16"/>
      <c r="E19" s="16"/>
    </row>
    <row r="20" spans="2:5" ht="15.6" x14ac:dyDescent="0.3">
      <c r="B20" s="16"/>
      <c r="C20" s="16"/>
      <c r="D20" s="16"/>
      <c r="E20" s="16"/>
    </row>
    <row r="21" spans="2:5" ht="15.6" x14ac:dyDescent="0.3">
      <c r="B21" s="17" t="s">
        <v>19</v>
      </c>
      <c r="C21" s="16"/>
      <c r="D21" s="16"/>
      <c r="E21" s="16"/>
    </row>
    <row r="22" spans="2:5" ht="15.6" x14ac:dyDescent="0.3">
      <c r="B22" s="18" t="s">
        <v>20</v>
      </c>
      <c r="C22" s="19">
        <f>E12</f>
        <v>0</v>
      </c>
      <c r="D22" s="20"/>
      <c r="E22" s="16"/>
    </row>
    <row r="23" spans="2:5" ht="15.6" x14ac:dyDescent="0.3">
      <c r="B23" s="21" t="s">
        <v>21</v>
      </c>
      <c r="C23" s="22">
        <f>E13+E14</f>
        <v>0</v>
      </c>
      <c r="D23" s="20"/>
      <c r="E23" s="16"/>
    </row>
    <row r="24" spans="2:5" ht="15.6" x14ac:dyDescent="0.3">
      <c r="B24" s="23" t="s">
        <v>22</v>
      </c>
      <c r="C24" s="24">
        <f>C22-C23</f>
        <v>0</v>
      </c>
      <c r="D24" s="25"/>
      <c r="E24" s="16"/>
    </row>
    <row r="25" spans="2:5" ht="15.6" x14ac:dyDescent="0.3">
      <c r="B25" s="16"/>
      <c r="C25" s="16"/>
      <c r="D25" s="20"/>
      <c r="E25" s="16"/>
    </row>
    <row r="26" spans="2:5" ht="15.6" x14ac:dyDescent="0.3">
      <c r="B26" s="17" t="s">
        <v>23</v>
      </c>
      <c r="C26" s="16"/>
      <c r="D26" s="20"/>
      <c r="E26" s="16"/>
    </row>
    <row r="27" spans="2:5" ht="15.6" x14ac:dyDescent="0.3">
      <c r="B27" s="18" t="s">
        <v>24</v>
      </c>
      <c r="C27" s="19"/>
      <c r="D27" s="20"/>
      <c r="E27" s="16"/>
    </row>
    <row r="28" spans="2:5" ht="15.6" x14ac:dyDescent="0.3">
      <c r="B28" s="21" t="s">
        <v>22</v>
      </c>
      <c r="C28" s="22">
        <f>C24</f>
        <v>0</v>
      </c>
      <c r="D28" s="25"/>
      <c r="E28" s="16"/>
    </row>
    <row r="29" spans="2:5" ht="15.6" x14ac:dyDescent="0.3">
      <c r="B29" s="23" t="s">
        <v>30</v>
      </c>
      <c r="C29" s="24">
        <f>C27-C28</f>
        <v>0</v>
      </c>
      <c r="D29" s="25"/>
      <c r="E29" s="16"/>
    </row>
    <row r="30" spans="2:5" ht="15.6" x14ac:dyDescent="0.3">
      <c r="B30" s="16"/>
      <c r="C30" s="16"/>
      <c r="D30" s="16"/>
      <c r="E30" s="16"/>
    </row>
    <row r="31" spans="2:5" ht="15.6" x14ac:dyDescent="0.3">
      <c r="B31" s="17" t="s">
        <v>26</v>
      </c>
      <c r="C31" s="16"/>
      <c r="D31" s="16"/>
      <c r="E31" s="16"/>
    </row>
    <row r="32" spans="2:5" ht="15.6" x14ac:dyDescent="0.3">
      <c r="B32" s="18" t="s">
        <v>27</v>
      </c>
      <c r="C32" s="26"/>
      <c r="D32" s="27"/>
      <c r="E32" s="20"/>
    </row>
    <row r="33" spans="2:5" ht="15.6" x14ac:dyDescent="0.3">
      <c r="B33" s="28" t="s">
        <v>6</v>
      </c>
      <c r="C33" s="29"/>
      <c r="D33" s="30">
        <f>C32</f>
        <v>0</v>
      </c>
      <c r="E33" s="20"/>
    </row>
    <row r="34" spans="2:5" ht="15.6" x14ac:dyDescent="0.3">
      <c r="B34" s="16"/>
      <c r="C34" s="16"/>
      <c r="D34" s="16"/>
      <c r="E34" s="20"/>
    </row>
    <row r="35" spans="2:5" ht="15.6" x14ac:dyDescent="0.3">
      <c r="B35" s="363" t="s">
        <v>28</v>
      </c>
      <c r="C35" s="363"/>
      <c r="D35" s="16"/>
      <c r="E35" s="20"/>
    </row>
    <row r="36" spans="2:5" ht="15.6" x14ac:dyDescent="0.3">
      <c r="B36" s="18" t="s">
        <v>6</v>
      </c>
      <c r="C36" s="31">
        <f>E6</f>
        <v>0</v>
      </c>
      <c r="D36" s="31"/>
      <c r="E36" s="358"/>
    </row>
    <row r="37" spans="2:5" ht="15.6" x14ac:dyDescent="0.3">
      <c r="B37" s="21" t="s">
        <v>7</v>
      </c>
      <c r="C37" s="32">
        <f>E7</f>
        <v>0</v>
      </c>
      <c r="D37" s="32"/>
      <c r="E37" s="358"/>
    </row>
    <row r="38" spans="2:5" ht="15.6" x14ac:dyDescent="0.3">
      <c r="B38" s="21" t="s">
        <v>8</v>
      </c>
      <c r="C38" s="32">
        <f>E8</f>
        <v>0</v>
      </c>
      <c r="D38" s="32"/>
      <c r="E38" s="358"/>
    </row>
    <row r="39" spans="2:5" ht="15.6" x14ac:dyDescent="0.3">
      <c r="B39" s="21" t="s">
        <v>9</v>
      </c>
      <c r="C39" s="32">
        <f>E9</f>
        <v>0</v>
      </c>
      <c r="D39" s="32"/>
      <c r="E39" s="358"/>
    </row>
    <row r="40" spans="2:5" ht="15.6" x14ac:dyDescent="0.3">
      <c r="B40" s="21" t="s">
        <v>10</v>
      </c>
      <c r="C40" s="32">
        <f>E10</f>
        <v>0</v>
      </c>
      <c r="D40" s="32"/>
      <c r="E40" s="358"/>
    </row>
    <row r="41" spans="2:5" ht="15.6" x14ac:dyDescent="0.3">
      <c r="B41" s="34" t="s">
        <v>13</v>
      </c>
      <c r="C41" s="32"/>
      <c r="D41" s="32">
        <f>E13</f>
        <v>0</v>
      </c>
      <c r="E41" s="358"/>
    </row>
    <row r="42" spans="2:5" ht="15.6" x14ac:dyDescent="0.3">
      <c r="B42" s="34" t="s">
        <v>14</v>
      </c>
      <c r="C42" s="32"/>
      <c r="D42" s="32">
        <f>E14</f>
        <v>0</v>
      </c>
      <c r="E42" s="358"/>
    </row>
    <row r="43" spans="2:5" ht="15.6" x14ac:dyDescent="0.3">
      <c r="B43" s="34" t="s">
        <v>29</v>
      </c>
      <c r="C43" s="32"/>
      <c r="D43" s="32">
        <f>C27</f>
        <v>0</v>
      </c>
      <c r="E43" s="20"/>
    </row>
    <row r="44" spans="2:5" ht="15.6" x14ac:dyDescent="0.3">
      <c r="B44" s="28" t="s">
        <v>31</v>
      </c>
      <c r="C44" s="35"/>
      <c r="D44" s="35">
        <f>C29</f>
        <v>0</v>
      </c>
      <c r="E44" s="25"/>
    </row>
  </sheetData>
  <sheetProtection sheet="1" objects="1" scenarios="1" formatCells="0" formatColumns="0" formatRows="0" autoFilter="0"/>
  <mergeCells count="5">
    <mergeCell ref="E36:E42"/>
    <mergeCell ref="B2:E2"/>
    <mergeCell ref="B3:E3"/>
    <mergeCell ref="D4:E4"/>
    <mergeCell ref="B35:C3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D1E42-A62F-4788-AE77-1B5314FCE2B6}">
  <sheetPr codeName="Sheet5"/>
  <dimension ref="A2:F47"/>
  <sheetViews>
    <sheetView topLeftCell="A19" workbookViewId="0"/>
  </sheetViews>
  <sheetFormatPr defaultRowHeight="14.4" x14ac:dyDescent="0.3"/>
  <cols>
    <col min="1" max="1" width="42.33203125" style="231" customWidth="1"/>
    <col min="2" max="3" width="29.5546875" customWidth="1"/>
    <col min="4" max="4" width="35.5546875" customWidth="1"/>
    <col min="5" max="5" width="30.109375" customWidth="1"/>
    <col min="6" max="6" width="30.33203125" customWidth="1"/>
  </cols>
  <sheetData>
    <row r="2" spans="2:5" ht="15.6" x14ac:dyDescent="0.3">
      <c r="B2" s="359" t="s">
        <v>0</v>
      </c>
      <c r="C2" s="359"/>
      <c r="D2" s="359"/>
      <c r="E2" s="359"/>
    </row>
    <row r="3" spans="2:5" ht="15.6" x14ac:dyDescent="0.3">
      <c r="B3" s="360" t="s">
        <v>1</v>
      </c>
      <c r="C3" s="360"/>
      <c r="D3" s="360"/>
      <c r="E3" s="360"/>
    </row>
    <row r="4" spans="2:5" ht="15.6" x14ac:dyDescent="0.3">
      <c r="B4" s="46"/>
      <c r="C4" s="47" t="s">
        <v>2</v>
      </c>
      <c r="D4" s="368" t="s">
        <v>3</v>
      </c>
      <c r="E4" s="369"/>
    </row>
    <row r="5" spans="2:5" ht="15.6" x14ac:dyDescent="0.3">
      <c r="B5" s="48"/>
      <c r="C5" s="49" t="s">
        <v>4</v>
      </c>
      <c r="D5" s="49" t="s">
        <v>4</v>
      </c>
      <c r="E5" s="50" t="s">
        <v>5</v>
      </c>
    </row>
    <row r="6" spans="2:5" ht="15.6" x14ac:dyDescent="0.3">
      <c r="B6" s="6" t="s">
        <v>6</v>
      </c>
      <c r="C6" s="7"/>
      <c r="D6" s="7"/>
      <c r="E6" s="8"/>
    </row>
    <row r="7" spans="2:5" ht="15.6" x14ac:dyDescent="0.3">
      <c r="B7" s="6" t="s">
        <v>7</v>
      </c>
      <c r="C7" s="7"/>
      <c r="D7" s="7"/>
      <c r="E7" s="8"/>
    </row>
    <row r="8" spans="2:5" ht="15.6" x14ac:dyDescent="0.3">
      <c r="B8" s="6" t="s">
        <v>8</v>
      </c>
      <c r="C8" s="7"/>
      <c r="D8" s="7"/>
      <c r="E8" s="8"/>
    </row>
    <row r="9" spans="2:5" ht="15.6" x14ac:dyDescent="0.3">
      <c r="B9" s="6" t="s">
        <v>9</v>
      </c>
      <c r="C9" s="7"/>
      <c r="D9" s="7"/>
      <c r="E9" s="8"/>
    </row>
    <row r="10" spans="2:5" ht="15.6" x14ac:dyDescent="0.3">
      <c r="B10" s="6" t="s">
        <v>10</v>
      </c>
      <c r="C10" s="7"/>
      <c r="D10" s="7"/>
      <c r="E10" s="8"/>
    </row>
    <row r="11" spans="2:5" ht="15.6" x14ac:dyDescent="0.3">
      <c r="B11" s="6" t="s">
        <v>11</v>
      </c>
      <c r="C11" s="9"/>
      <c r="D11" s="7"/>
      <c r="E11" s="8"/>
    </row>
    <row r="12" spans="2:5" ht="15.6" x14ac:dyDescent="0.3">
      <c r="B12" s="10" t="s">
        <v>12</v>
      </c>
      <c r="C12" s="11">
        <f>SUM(C6:C11)</f>
        <v>0</v>
      </c>
      <c r="D12" s="11">
        <f t="shared" ref="D12:E12" si="0">SUM(D6:D11)</f>
        <v>0</v>
      </c>
      <c r="E12" s="12">
        <f t="shared" si="0"/>
        <v>0</v>
      </c>
    </row>
    <row r="13" spans="2:5" ht="15.6" x14ac:dyDescent="0.3">
      <c r="B13" s="6" t="s">
        <v>13</v>
      </c>
      <c r="C13" s="7"/>
      <c r="D13" s="7"/>
      <c r="E13" s="8"/>
    </row>
    <row r="14" spans="2:5" ht="15.6" x14ac:dyDescent="0.3">
      <c r="B14" s="6" t="s">
        <v>14</v>
      </c>
      <c r="C14" s="7"/>
      <c r="D14" s="7"/>
      <c r="E14" s="8"/>
    </row>
    <row r="15" spans="2:5" ht="15.6" x14ac:dyDescent="0.3">
      <c r="B15" s="6" t="s">
        <v>15</v>
      </c>
      <c r="C15" s="7"/>
      <c r="D15" s="7"/>
      <c r="E15" s="8"/>
    </row>
    <row r="16" spans="2:5" ht="15.6" x14ac:dyDescent="0.3">
      <c r="B16" s="6" t="s">
        <v>16</v>
      </c>
      <c r="C16" s="7"/>
      <c r="D16" s="7"/>
      <c r="E16" s="8"/>
    </row>
    <row r="17" spans="2:5" ht="15.6" x14ac:dyDescent="0.3">
      <c r="B17" s="6" t="s">
        <v>17</v>
      </c>
      <c r="C17" s="7"/>
      <c r="D17" s="7"/>
      <c r="E17" s="8"/>
    </row>
    <row r="18" spans="2:5" ht="15.6" x14ac:dyDescent="0.3">
      <c r="B18" s="13" t="s">
        <v>18</v>
      </c>
      <c r="C18" s="14">
        <f>SUM(C13:C17)</f>
        <v>0</v>
      </c>
      <c r="D18" s="14">
        <f>SUM(D13:D17)</f>
        <v>0</v>
      </c>
      <c r="E18" s="15"/>
    </row>
    <row r="19" spans="2:5" ht="15.6" x14ac:dyDescent="0.3">
      <c r="B19" s="16"/>
      <c r="C19" s="16"/>
      <c r="D19" s="16"/>
      <c r="E19" s="16"/>
    </row>
    <row r="20" spans="2:5" ht="15.6" x14ac:dyDescent="0.3">
      <c r="B20" s="16"/>
      <c r="C20" s="16"/>
      <c r="D20" s="16"/>
      <c r="E20" s="16"/>
    </row>
    <row r="21" spans="2:5" ht="15.6" x14ac:dyDescent="0.3">
      <c r="B21" s="17" t="s">
        <v>19</v>
      </c>
      <c r="C21" s="16"/>
      <c r="D21" s="16"/>
      <c r="E21" s="16"/>
    </row>
    <row r="22" spans="2:5" ht="15.6" x14ac:dyDescent="0.3">
      <c r="B22" s="18" t="s">
        <v>20</v>
      </c>
      <c r="C22" s="19">
        <f>E12</f>
        <v>0</v>
      </c>
      <c r="D22" s="20"/>
      <c r="E22" s="16"/>
    </row>
    <row r="23" spans="2:5" ht="15.6" x14ac:dyDescent="0.3">
      <c r="B23" s="21" t="s">
        <v>21</v>
      </c>
      <c r="C23" s="22">
        <f>E13+E14</f>
        <v>0</v>
      </c>
      <c r="D23" s="20"/>
      <c r="E23" s="16"/>
    </row>
    <row r="24" spans="2:5" ht="15.6" x14ac:dyDescent="0.3">
      <c r="B24" s="23" t="s">
        <v>22</v>
      </c>
      <c r="C24" s="24">
        <f>C22-C23</f>
        <v>0</v>
      </c>
      <c r="D24" s="25"/>
      <c r="E24" s="16"/>
    </row>
    <row r="25" spans="2:5" ht="15.6" x14ac:dyDescent="0.3">
      <c r="B25" s="16"/>
      <c r="C25" s="16"/>
      <c r="D25" s="20"/>
      <c r="E25" s="16"/>
    </row>
    <row r="26" spans="2:5" ht="15.6" x14ac:dyDescent="0.3">
      <c r="B26" s="17" t="s">
        <v>23</v>
      </c>
      <c r="C26" s="16"/>
      <c r="D26" s="20"/>
      <c r="E26" s="16"/>
    </row>
    <row r="27" spans="2:5" ht="15.6" x14ac:dyDescent="0.3">
      <c r="B27" s="18" t="s">
        <v>24</v>
      </c>
      <c r="C27" s="19"/>
      <c r="D27" s="20"/>
      <c r="E27" s="16"/>
    </row>
    <row r="28" spans="2:5" ht="15.6" x14ac:dyDescent="0.3">
      <c r="B28" s="21" t="s">
        <v>22</v>
      </c>
      <c r="C28" s="22">
        <f>C24</f>
        <v>0</v>
      </c>
      <c r="D28" s="25"/>
      <c r="E28" s="16"/>
    </row>
    <row r="29" spans="2:5" ht="15.6" x14ac:dyDescent="0.3">
      <c r="B29" s="23" t="s">
        <v>25</v>
      </c>
      <c r="C29" s="24">
        <f>C27-C28</f>
        <v>0</v>
      </c>
      <c r="D29" s="25"/>
      <c r="E29" s="16"/>
    </row>
    <row r="30" spans="2:5" ht="15.6" x14ac:dyDescent="0.3">
      <c r="B30" s="16"/>
      <c r="C30" s="16"/>
      <c r="D30" s="16"/>
      <c r="E30" s="16"/>
    </row>
    <row r="31" spans="2:5" ht="15.6" x14ac:dyDescent="0.3">
      <c r="B31" s="17" t="s">
        <v>26</v>
      </c>
      <c r="C31" s="16"/>
      <c r="D31" s="16"/>
      <c r="E31" s="16"/>
    </row>
    <row r="32" spans="2:5" ht="15.6" x14ac:dyDescent="0.3">
      <c r="B32" s="18" t="s">
        <v>27</v>
      </c>
      <c r="C32" s="26"/>
      <c r="D32" s="27"/>
      <c r="E32" s="358"/>
    </row>
    <row r="33" spans="2:6" ht="15.6" x14ac:dyDescent="0.3">
      <c r="B33" s="21" t="s">
        <v>33</v>
      </c>
      <c r="C33" s="41"/>
      <c r="D33" s="42"/>
      <c r="E33" s="358"/>
    </row>
    <row r="34" spans="2:6" ht="15.6" x14ac:dyDescent="0.3">
      <c r="B34" s="28" t="s">
        <v>6</v>
      </c>
      <c r="C34" s="29"/>
      <c r="D34" s="30">
        <f>C32+C33</f>
        <v>0</v>
      </c>
      <c r="E34" s="20"/>
    </row>
    <row r="35" spans="2:6" ht="15.6" x14ac:dyDescent="0.3">
      <c r="B35" s="16"/>
      <c r="C35" s="16"/>
      <c r="D35" s="16"/>
      <c r="E35" s="20"/>
    </row>
    <row r="36" spans="2:6" ht="15.6" x14ac:dyDescent="0.3">
      <c r="B36" s="363" t="s">
        <v>28</v>
      </c>
      <c r="C36" s="363"/>
      <c r="D36" s="16"/>
      <c r="E36" s="20"/>
    </row>
    <row r="37" spans="2:6" ht="15.6" x14ac:dyDescent="0.3">
      <c r="B37" s="18" t="s">
        <v>6</v>
      </c>
      <c r="C37" s="31">
        <f>E6</f>
        <v>0</v>
      </c>
      <c r="D37" s="31"/>
      <c r="E37" s="358"/>
    </row>
    <row r="38" spans="2:6" ht="15.6" x14ac:dyDescent="0.3">
      <c r="B38" s="21" t="s">
        <v>7</v>
      </c>
      <c r="C38" s="32">
        <f>E7</f>
        <v>0</v>
      </c>
      <c r="D38" s="32"/>
      <c r="E38" s="358"/>
    </row>
    <row r="39" spans="2:6" ht="15.6" x14ac:dyDescent="0.3">
      <c r="B39" s="21" t="s">
        <v>8</v>
      </c>
      <c r="C39" s="32">
        <f>E8</f>
        <v>0</v>
      </c>
      <c r="D39" s="32"/>
      <c r="E39" s="358"/>
    </row>
    <row r="40" spans="2:6" ht="15.6" x14ac:dyDescent="0.3">
      <c r="B40" s="21" t="s">
        <v>9</v>
      </c>
      <c r="C40" s="32">
        <f>E9</f>
        <v>0</v>
      </c>
      <c r="D40" s="32"/>
      <c r="E40" s="358"/>
    </row>
    <row r="41" spans="2:6" ht="15.6" x14ac:dyDescent="0.3">
      <c r="B41" s="21" t="s">
        <v>10</v>
      </c>
      <c r="C41" s="32">
        <f>E10</f>
        <v>0</v>
      </c>
      <c r="D41" s="32"/>
      <c r="E41" s="358"/>
    </row>
    <row r="42" spans="2:6" ht="15.6" x14ac:dyDescent="0.3">
      <c r="B42" s="21" t="s">
        <v>25</v>
      </c>
      <c r="C42" s="32">
        <f>C29</f>
        <v>0</v>
      </c>
      <c r="D42" s="32"/>
      <c r="E42" s="33"/>
    </row>
    <row r="43" spans="2:6" ht="15.6" x14ac:dyDescent="0.3">
      <c r="B43" s="34" t="s">
        <v>13</v>
      </c>
      <c r="C43" s="32"/>
      <c r="D43" s="32">
        <f>E13</f>
        <v>0</v>
      </c>
      <c r="E43" s="358"/>
    </row>
    <row r="44" spans="2:6" ht="15.6" x14ac:dyDescent="0.3">
      <c r="B44" s="34" t="s">
        <v>14</v>
      </c>
      <c r="C44" s="32"/>
      <c r="D44" s="32">
        <f>E14</f>
        <v>0</v>
      </c>
      <c r="E44" s="358"/>
    </row>
    <row r="45" spans="2:6" ht="15.6" x14ac:dyDescent="0.3">
      <c r="B45" s="34" t="s">
        <v>15</v>
      </c>
      <c r="C45" s="32"/>
      <c r="D45" s="32"/>
      <c r="E45" s="43"/>
    </row>
    <row r="46" spans="2:6" ht="15.6" x14ac:dyDescent="0.3">
      <c r="B46" s="44" t="s">
        <v>16</v>
      </c>
      <c r="C46" s="45"/>
      <c r="D46" s="45">
        <f>C27-D45-C33</f>
        <v>0</v>
      </c>
      <c r="E46" s="366"/>
      <c r="F46" s="367"/>
    </row>
    <row r="47" spans="2:6" ht="15.6" x14ac:dyDescent="0.3">
      <c r="B47" s="28" t="s">
        <v>33</v>
      </c>
      <c r="C47" s="35"/>
      <c r="D47" s="35">
        <f>C33</f>
        <v>0</v>
      </c>
      <c r="E47" s="20"/>
    </row>
  </sheetData>
  <sheetProtection sheet="1" objects="1" scenarios="1" formatCells="0" formatColumns="0" formatRows="0" autoFilter="0"/>
  <mergeCells count="8">
    <mergeCell ref="E37:E41"/>
    <mergeCell ref="E43:E44"/>
    <mergeCell ref="E46:F46"/>
    <mergeCell ref="B2:E2"/>
    <mergeCell ref="B3:E3"/>
    <mergeCell ref="D4:E4"/>
    <mergeCell ref="E32:E33"/>
    <mergeCell ref="B36:C3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46206-43B1-48C7-AFF8-93E7725C5501}">
  <sheetPr codeName="Sheet6"/>
  <dimension ref="A2:E44"/>
  <sheetViews>
    <sheetView workbookViewId="0">
      <selection activeCell="D15" sqref="D15"/>
    </sheetView>
  </sheetViews>
  <sheetFormatPr defaultRowHeight="14.4" x14ac:dyDescent="0.3"/>
  <cols>
    <col min="1" max="1" width="42.33203125" style="231" customWidth="1"/>
    <col min="2" max="2" width="28.6640625" customWidth="1"/>
    <col min="3" max="3" width="36.109375" customWidth="1"/>
    <col min="4" max="4" width="30.6640625" customWidth="1"/>
    <col min="5" max="5" width="40.88671875" customWidth="1"/>
  </cols>
  <sheetData>
    <row r="2" spans="2:5" ht="15.6" x14ac:dyDescent="0.3">
      <c r="B2" s="359" t="s">
        <v>0</v>
      </c>
      <c r="C2" s="359"/>
      <c r="D2" s="359"/>
      <c r="E2" s="359"/>
    </row>
    <row r="3" spans="2:5" ht="15.6" x14ac:dyDescent="0.3">
      <c r="B3" s="360" t="s">
        <v>34</v>
      </c>
      <c r="C3" s="360"/>
      <c r="D3" s="360"/>
      <c r="E3" s="360"/>
    </row>
    <row r="4" spans="2:5" ht="15.6" x14ac:dyDescent="0.3">
      <c r="B4" s="51"/>
      <c r="C4" s="52" t="s">
        <v>35</v>
      </c>
      <c r="D4" s="370" t="s">
        <v>36</v>
      </c>
      <c r="E4" s="371"/>
    </row>
    <row r="5" spans="2:5" ht="15.6" x14ac:dyDescent="0.3">
      <c r="B5" s="53"/>
      <c r="C5" s="54" t="s">
        <v>4</v>
      </c>
      <c r="D5" s="54" t="s">
        <v>4</v>
      </c>
      <c r="E5" s="55" t="s">
        <v>5</v>
      </c>
    </row>
    <row r="6" spans="2:5" ht="15.6" x14ac:dyDescent="0.3">
      <c r="B6" s="6" t="s">
        <v>6</v>
      </c>
      <c r="C6" s="7"/>
      <c r="D6" s="7"/>
      <c r="E6" s="8"/>
    </row>
    <row r="7" spans="2:5" ht="15.6" x14ac:dyDescent="0.3">
      <c r="B7" s="6" t="s">
        <v>7</v>
      </c>
      <c r="C7" s="7"/>
      <c r="D7" s="7"/>
      <c r="E7" s="8"/>
    </row>
    <row r="8" spans="2:5" ht="15.6" x14ac:dyDescent="0.3">
      <c r="B8" s="6" t="s">
        <v>8</v>
      </c>
      <c r="C8" s="7"/>
      <c r="D8" s="7"/>
      <c r="E8" s="8"/>
    </row>
    <row r="9" spans="2:5" ht="15.6" x14ac:dyDescent="0.3">
      <c r="B9" s="6" t="s">
        <v>9</v>
      </c>
      <c r="C9" s="7"/>
      <c r="D9" s="7"/>
      <c r="E9" s="8"/>
    </row>
    <row r="10" spans="2:5" ht="15.6" x14ac:dyDescent="0.3">
      <c r="B10" s="6" t="s">
        <v>10</v>
      </c>
      <c r="C10" s="7"/>
      <c r="D10" s="7"/>
      <c r="E10" s="8"/>
    </row>
    <row r="11" spans="2:5" ht="15.6" x14ac:dyDescent="0.3">
      <c r="B11" s="6" t="s">
        <v>11</v>
      </c>
      <c r="C11" s="9"/>
      <c r="D11" s="7"/>
      <c r="E11" s="8"/>
    </row>
    <row r="12" spans="2:5" ht="15.6" x14ac:dyDescent="0.3">
      <c r="B12" s="10" t="s">
        <v>12</v>
      </c>
      <c r="C12" s="11">
        <f>SUM(C6:C11)</f>
        <v>0</v>
      </c>
      <c r="D12" s="11">
        <f t="shared" ref="D12:E12" si="0">SUM(D6:D11)</f>
        <v>0</v>
      </c>
      <c r="E12" s="12">
        <f t="shared" si="0"/>
        <v>0</v>
      </c>
    </row>
    <row r="13" spans="2:5" ht="15.6" x14ac:dyDescent="0.3">
      <c r="B13" s="6" t="s">
        <v>13</v>
      </c>
      <c r="C13" s="7"/>
      <c r="D13" s="7"/>
      <c r="E13" s="8"/>
    </row>
    <row r="14" spans="2:5" ht="15.6" x14ac:dyDescent="0.3">
      <c r="B14" s="6" t="s">
        <v>14</v>
      </c>
      <c r="C14" s="7"/>
      <c r="D14" s="7"/>
      <c r="E14" s="8"/>
    </row>
    <row r="15" spans="2:5" ht="15.6" x14ac:dyDescent="0.3">
      <c r="B15" s="6" t="s">
        <v>15</v>
      </c>
      <c r="C15" s="7"/>
      <c r="D15" s="7"/>
      <c r="E15" s="8"/>
    </row>
    <row r="16" spans="2:5" ht="15.6" x14ac:dyDescent="0.3">
      <c r="B16" s="6" t="s">
        <v>16</v>
      </c>
      <c r="C16" s="7"/>
      <c r="D16" s="7"/>
      <c r="E16" s="8"/>
    </row>
    <row r="17" spans="2:5" ht="15.6" x14ac:dyDescent="0.3">
      <c r="B17" s="6" t="s">
        <v>17</v>
      </c>
      <c r="C17" s="7"/>
      <c r="D17" s="7"/>
      <c r="E17" s="8"/>
    </row>
    <row r="18" spans="2:5" ht="15.6" x14ac:dyDescent="0.3">
      <c r="B18" s="13" t="s">
        <v>18</v>
      </c>
      <c r="C18" s="14">
        <f>SUM(C13:C17)</f>
        <v>0</v>
      </c>
      <c r="D18" s="14">
        <f>SUM(D13:D17)</f>
        <v>0</v>
      </c>
      <c r="E18" s="15"/>
    </row>
    <row r="19" spans="2:5" ht="15.6" x14ac:dyDescent="0.3">
      <c r="B19" s="16"/>
      <c r="C19" s="16"/>
      <c r="D19" s="16"/>
      <c r="E19" s="16"/>
    </row>
    <row r="20" spans="2:5" ht="15.6" x14ac:dyDescent="0.3">
      <c r="B20" s="16"/>
      <c r="C20" s="16"/>
      <c r="D20" s="16"/>
      <c r="E20" s="16"/>
    </row>
    <row r="21" spans="2:5" ht="15.6" x14ac:dyDescent="0.3">
      <c r="B21" s="17" t="s">
        <v>19</v>
      </c>
      <c r="C21" s="16"/>
      <c r="D21" s="16"/>
      <c r="E21" s="16"/>
    </row>
    <row r="22" spans="2:5" ht="15.6" x14ac:dyDescent="0.3">
      <c r="B22" s="18" t="s">
        <v>20</v>
      </c>
      <c r="C22" s="19">
        <f>E12</f>
        <v>0</v>
      </c>
      <c r="D22" s="20"/>
      <c r="E22" s="16"/>
    </row>
    <row r="23" spans="2:5" ht="15.6" x14ac:dyDescent="0.3">
      <c r="B23" s="21" t="s">
        <v>21</v>
      </c>
      <c r="C23" s="22">
        <f>E13+E14</f>
        <v>0</v>
      </c>
      <c r="D23" s="20"/>
      <c r="E23" s="16"/>
    </row>
    <row r="24" spans="2:5" ht="15.6" x14ac:dyDescent="0.3">
      <c r="B24" s="23" t="s">
        <v>22</v>
      </c>
      <c r="C24" s="24">
        <f>C22-C23</f>
        <v>0</v>
      </c>
      <c r="D24" s="25"/>
      <c r="E24" s="16"/>
    </row>
    <row r="25" spans="2:5" ht="15.6" x14ac:dyDescent="0.3">
      <c r="B25" s="16"/>
      <c r="C25" s="16"/>
      <c r="D25" s="20"/>
      <c r="E25" s="16"/>
    </row>
    <row r="26" spans="2:5" ht="15.6" x14ac:dyDescent="0.3">
      <c r="B26" s="17" t="s">
        <v>23</v>
      </c>
      <c r="C26" s="16"/>
      <c r="D26" s="20"/>
      <c r="E26" s="16"/>
    </row>
    <row r="27" spans="2:5" ht="15.6" x14ac:dyDescent="0.3">
      <c r="B27" s="18" t="s">
        <v>24</v>
      </c>
      <c r="C27" s="19"/>
      <c r="D27" s="20"/>
      <c r="E27" s="16"/>
    </row>
    <row r="28" spans="2:5" ht="15.6" x14ac:dyDescent="0.3">
      <c r="B28" s="21" t="s">
        <v>22</v>
      </c>
      <c r="C28" s="22">
        <f>C24</f>
        <v>0</v>
      </c>
      <c r="D28" s="25"/>
      <c r="E28" s="16"/>
    </row>
    <row r="29" spans="2:5" ht="15.6" x14ac:dyDescent="0.3">
      <c r="B29" s="23" t="s">
        <v>25</v>
      </c>
      <c r="C29" s="24">
        <f>C27-C28</f>
        <v>0</v>
      </c>
      <c r="D29" s="25"/>
      <c r="E29" s="16"/>
    </row>
    <row r="30" spans="2:5" ht="15.6" x14ac:dyDescent="0.3">
      <c r="B30" s="16"/>
      <c r="C30" s="16"/>
      <c r="D30" s="16"/>
      <c r="E30" s="16"/>
    </row>
    <row r="31" spans="2:5" ht="15.6" x14ac:dyDescent="0.3">
      <c r="B31" s="17" t="s">
        <v>26</v>
      </c>
      <c r="C31" s="16"/>
      <c r="D31" s="16"/>
      <c r="E31" s="16"/>
    </row>
    <row r="32" spans="2:5" ht="15.6" x14ac:dyDescent="0.3">
      <c r="B32" s="18" t="s">
        <v>27</v>
      </c>
      <c r="C32" s="26"/>
      <c r="D32" s="27"/>
      <c r="E32" s="20"/>
    </row>
    <row r="33" spans="2:5" ht="15.6" x14ac:dyDescent="0.3">
      <c r="B33" s="28" t="s">
        <v>6</v>
      </c>
      <c r="C33" s="29"/>
      <c r="D33" s="30">
        <f>C32</f>
        <v>0</v>
      </c>
      <c r="E33" s="20"/>
    </row>
    <row r="34" spans="2:5" ht="15.6" x14ac:dyDescent="0.3">
      <c r="B34" s="16"/>
      <c r="C34" s="16"/>
      <c r="D34" s="16"/>
      <c r="E34" s="20"/>
    </row>
    <row r="35" spans="2:5" ht="15.6" x14ac:dyDescent="0.3">
      <c r="B35" s="363" t="s">
        <v>28</v>
      </c>
      <c r="C35" s="363"/>
      <c r="D35" s="16"/>
      <c r="E35" s="20"/>
    </row>
    <row r="36" spans="2:5" ht="15.6" x14ac:dyDescent="0.3">
      <c r="B36" s="18" t="s">
        <v>6</v>
      </c>
      <c r="C36" s="31">
        <f>E6</f>
        <v>0</v>
      </c>
      <c r="D36" s="31"/>
      <c r="E36" s="358"/>
    </row>
    <row r="37" spans="2:5" ht="15.6" x14ac:dyDescent="0.3">
      <c r="B37" s="21" t="s">
        <v>7</v>
      </c>
      <c r="C37" s="32">
        <f>E7</f>
        <v>0</v>
      </c>
      <c r="D37" s="32"/>
      <c r="E37" s="358"/>
    </row>
    <row r="38" spans="2:5" ht="15.6" x14ac:dyDescent="0.3">
      <c r="B38" s="21" t="s">
        <v>8</v>
      </c>
      <c r="C38" s="32">
        <f>E8</f>
        <v>0</v>
      </c>
      <c r="D38" s="32"/>
      <c r="E38" s="358"/>
    </row>
    <row r="39" spans="2:5" ht="15.6" x14ac:dyDescent="0.3">
      <c r="B39" s="21" t="s">
        <v>9</v>
      </c>
      <c r="C39" s="32">
        <f>E9</f>
        <v>0</v>
      </c>
      <c r="D39" s="32"/>
      <c r="E39" s="358"/>
    </row>
    <row r="40" spans="2:5" ht="15.6" x14ac:dyDescent="0.3">
      <c r="B40" s="21" t="s">
        <v>10</v>
      </c>
      <c r="C40" s="32">
        <f>E10</f>
        <v>0</v>
      </c>
      <c r="D40" s="32"/>
      <c r="E40" s="358"/>
    </row>
    <row r="41" spans="2:5" ht="15.6" x14ac:dyDescent="0.3">
      <c r="B41" s="21" t="s">
        <v>25</v>
      </c>
      <c r="C41" s="32">
        <f>C29</f>
        <v>0</v>
      </c>
      <c r="D41" s="32"/>
      <c r="E41" s="33"/>
    </row>
    <row r="42" spans="2:5" ht="15.6" x14ac:dyDescent="0.3">
      <c r="B42" s="34" t="s">
        <v>13</v>
      </c>
      <c r="C42" s="32"/>
      <c r="D42" s="32">
        <f>E13</f>
        <v>0</v>
      </c>
      <c r="E42" s="358"/>
    </row>
    <row r="43" spans="2:5" ht="15.6" x14ac:dyDescent="0.3">
      <c r="B43" s="34" t="s">
        <v>14</v>
      </c>
      <c r="C43" s="32"/>
      <c r="D43" s="32">
        <f>E14</f>
        <v>0</v>
      </c>
      <c r="E43" s="358"/>
    </row>
    <row r="44" spans="2:5" ht="15.6" x14ac:dyDescent="0.3">
      <c r="B44" s="28" t="s">
        <v>29</v>
      </c>
      <c r="C44" s="35"/>
      <c r="D44" s="35">
        <f>C27</f>
        <v>0</v>
      </c>
      <c r="E44" s="20"/>
    </row>
  </sheetData>
  <sheetProtection sheet="1" objects="1" scenarios="1" formatCells="0" formatColumns="0" formatRows="0" autoFilter="0"/>
  <mergeCells count="6">
    <mergeCell ref="E42:E43"/>
    <mergeCell ref="B2:E2"/>
    <mergeCell ref="B3:E3"/>
    <mergeCell ref="D4:E4"/>
    <mergeCell ref="B35:C35"/>
    <mergeCell ref="E36:E4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FA2F9-86A0-47AE-A34B-B908F0EB04B5}">
  <sheetPr codeName="Sheet14"/>
  <dimension ref="A1:AD40"/>
  <sheetViews>
    <sheetView workbookViewId="0"/>
  </sheetViews>
  <sheetFormatPr defaultRowHeight="14.4" x14ac:dyDescent="0.3"/>
  <sheetData>
    <row r="1" spans="1:30" x14ac:dyDescent="0.3">
      <c r="A1" s="231"/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</row>
    <row r="2" spans="1:30" x14ac:dyDescent="0.3">
      <c r="A2" s="231"/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  <c r="AC2" s="231"/>
      <c r="AD2" s="231"/>
    </row>
    <row r="3" spans="1:30" x14ac:dyDescent="0.3">
      <c r="A3" s="231"/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</row>
    <row r="4" spans="1:30" x14ac:dyDescent="0.3">
      <c r="A4" s="231"/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</row>
    <row r="5" spans="1:30" x14ac:dyDescent="0.3">
      <c r="A5" s="231"/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  <c r="S5" s="231"/>
      <c r="T5" s="231"/>
      <c r="U5" s="231"/>
      <c r="V5" s="231"/>
      <c r="W5" s="231"/>
      <c r="X5" s="231"/>
      <c r="Y5" s="231"/>
      <c r="Z5" s="231"/>
      <c r="AA5" s="231"/>
      <c r="AB5" s="231"/>
      <c r="AC5" s="231"/>
      <c r="AD5" s="231"/>
    </row>
    <row r="6" spans="1:30" x14ac:dyDescent="0.3">
      <c r="A6" s="231"/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/>
    </row>
    <row r="7" spans="1:30" x14ac:dyDescent="0.3">
      <c r="A7" s="231"/>
      <c r="B7" s="231"/>
      <c r="C7" s="231"/>
      <c r="D7" s="231"/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  <c r="AA7" s="231"/>
      <c r="AB7" s="231"/>
      <c r="AC7" s="231"/>
      <c r="AD7" s="231"/>
    </row>
    <row r="8" spans="1:30" x14ac:dyDescent="0.3">
      <c r="A8" s="231"/>
      <c r="B8" s="231"/>
      <c r="C8" s="231"/>
      <c r="D8" s="231"/>
      <c r="E8" s="231"/>
      <c r="F8" s="231"/>
      <c r="G8" s="231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  <c r="AA8" s="231"/>
      <c r="AB8" s="231"/>
      <c r="AC8" s="231"/>
      <c r="AD8" s="231"/>
    </row>
    <row r="9" spans="1:30" x14ac:dyDescent="0.3">
      <c r="A9" s="231"/>
      <c r="B9" s="231"/>
      <c r="C9" s="231"/>
      <c r="D9" s="231"/>
      <c r="E9" s="231"/>
      <c r="F9" s="231"/>
      <c r="G9" s="231"/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231"/>
      <c r="AD9" s="231"/>
    </row>
    <row r="10" spans="1:30" x14ac:dyDescent="0.3">
      <c r="A10" s="231"/>
      <c r="B10" s="231"/>
      <c r="C10" s="231"/>
      <c r="D10" s="231"/>
      <c r="E10" s="231"/>
      <c r="F10" s="231"/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</row>
    <row r="11" spans="1:30" x14ac:dyDescent="0.3">
      <c r="A11" s="231"/>
      <c r="B11" s="231"/>
      <c r="C11" s="231"/>
      <c r="D11" s="231"/>
      <c r="E11" s="231"/>
      <c r="F11" s="231"/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  <c r="AD11" s="231"/>
    </row>
    <row r="12" spans="1:30" x14ac:dyDescent="0.3">
      <c r="A12" s="231"/>
      <c r="B12" s="231"/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231"/>
      <c r="AD12" s="231"/>
    </row>
    <row r="13" spans="1:30" x14ac:dyDescent="0.3">
      <c r="A13" s="231"/>
      <c r="B13" s="231"/>
      <c r="C13" s="231"/>
      <c r="D13" s="231"/>
      <c r="E13" s="231"/>
      <c r="F13" s="231"/>
      <c r="G13" s="231"/>
      <c r="H13" s="231"/>
      <c r="I13" s="231"/>
      <c r="J13" s="231"/>
      <c r="K13" s="231"/>
      <c r="L13" s="231"/>
      <c r="M13" s="231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31"/>
      <c r="Z13" s="231"/>
      <c r="AA13" s="231"/>
      <c r="AB13" s="231"/>
      <c r="AC13" s="231"/>
      <c r="AD13" s="231"/>
    </row>
    <row r="14" spans="1:30" x14ac:dyDescent="0.3">
      <c r="A14" s="231"/>
      <c r="B14" s="231"/>
      <c r="C14" s="231"/>
      <c r="D14" s="231"/>
      <c r="E14" s="231"/>
      <c r="F14" s="231"/>
      <c r="G14" s="231"/>
      <c r="H14" s="231"/>
      <c r="I14" s="231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  <c r="AD14" s="231"/>
    </row>
    <row r="15" spans="1:30" x14ac:dyDescent="0.3">
      <c r="A15" s="231"/>
      <c r="B15" s="231"/>
      <c r="C15" s="231"/>
      <c r="D15" s="231"/>
      <c r="E15" s="231"/>
      <c r="F15" s="231"/>
      <c r="G15" s="231"/>
      <c r="H15" s="231"/>
      <c r="I15" s="231"/>
      <c r="J15" s="231"/>
      <c r="K15" s="231"/>
      <c r="L15" s="231"/>
      <c r="M15" s="231"/>
      <c r="N15" s="231"/>
      <c r="O15" s="231"/>
      <c r="P15" s="231"/>
      <c r="Q15" s="231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231"/>
      <c r="AC15" s="231"/>
      <c r="AD15" s="231"/>
    </row>
    <row r="16" spans="1:30" x14ac:dyDescent="0.3">
      <c r="A16" s="231"/>
      <c r="B16" s="231"/>
      <c r="C16" s="231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</row>
    <row r="17" spans="1:30" x14ac:dyDescent="0.3">
      <c r="A17" s="231"/>
      <c r="B17" s="231"/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</row>
    <row r="18" spans="1:30" x14ac:dyDescent="0.3">
      <c r="A18" s="231"/>
      <c r="B18" s="231"/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31"/>
      <c r="AD18" s="231"/>
    </row>
    <row r="19" spans="1:30" x14ac:dyDescent="0.3">
      <c r="A19" s="231"/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31"/>
      <c r="AB19" s="231"/>
      <c r="AC19" s="231"/>
      <c r="AD19" s="231"/>
    </row>
    <row r="20" spans="1:30" x14ac:dyDescent="0.3">
      <c r="A20" s="231"/>
      <c r="B20" s="231"/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31"/>
      <c r="AB20" s="231"/>
      <c r="AC20" s="231"/>
      <c r="AD20" s="231"/>
    </row>
    <row r="21" spans="1:30" x14ac:dyDescent="0.3">
      <c r="A21" s="231"/>
      <c r="B21" s="231"/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</row>
    <row r="22" spans="1:30" x14ac:dyDescent="0.3">
      <c r="A22" s="231"/>
      <c r="B22" s="231"/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</row>
    <row r="23" spans="1:30" x14ac:dyDescent="0.3">
      <c r="A23" s="231"/>
      <c r="B23" s="231"/>
      <c r="C23" s="231"/>
      <c r="D23" s="231"/>
      <c r="E23" s="231"/>
      <c r="F23" s="231"/>
      <c r="G23" s="231"/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</row>
    <row r="24" spans="1:30" x14ac:dyDescent="0.3">
      <c r="A24" s="231"/>
      <c r="B24" s="231"/>
      <c r="C24" s="231"/>
      <c r="D24" s="231"/>
      <c r="E24" s="231"/>
      <c r="F24" s="231"/>
      <c r="G24" s="231"/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</row>
    <row r="25" spans="1:30" x14ac:dyDescent="0.3">
      <c r="A25" s="231"/>
      <c r="B25" s="231"/>
      <c r="C25" s="231"/>
      <c r="D25" s="231"/>
      <c r="E25" s="231"/>
      <c r="F25" s="231"/>
      <c r="G25" s="231"/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</row>
    <row r="26" spans="1:30" x14ac:dyDescent="0.3">
      <c r="A26" s="231"/>
      <c r="B26" s="231"/>
      <c r="C26" s="231"/>
      <c r="D26" s="231"/>
      <c r="E26" s="231"/>
      <c r="F26" s="231"/>
      <c r="G26" s="231"/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</row>
    <row r="27" spans="1:30" x14ac:dyDescent="0.3">
      <c r="A27" s="231"/>
      <c r="B27" s="231"/>
      <c r="C27" s="231"/>
      <c r="D27" s="231"/>
      <c r="E27" s="231"/>
      <c r="F27" s="231"/>
      <c r="G27" s="231"/>
      <c r="H27" s="231"/>
      <c r="I27" s="231"/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/>
      <c r="Y27" s="231"/>
      <c r="Z27" s="231"/>
      <c r="AA27" s="231"/>
      <c r="AB27" s="231"/>
      <c r="AC27" s="231"/>
      <c r="AD27" s="231"/>
    </row>
    <row r="28" spans="1:30" x14ac:dyDescent="0.3">
      <c r="A28" s="231"/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231"/>
      <c r="Z28" s="231"/>
      <c r="AA28" s="231"/>
      <c r="AB28" s="231"/>
      <c r="AC28" s="231"/>
      <c r="AD28" s="231"/>
    </row>
    <row r="29" spans="1:30" x14ac:dyDescent="0.3">
      <c r="A29" s="231"/>
      <c r="B29" s="23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231"/>
      <c r="Z29" s="231"/>
      <c r="AA29" s="231"/>
      <c r="AB29" s="231"/>
      <c r="AC29" s="231"/>
      <c r="AD29" s="231"/>
    </row>
    <row r="30" spans="1:30" x14ac:dyDescent="0.3">
      <c r="A30" s="231"/>
      <c r="B30" s="231"/>
      <c r="C30" s="231"/>
      <c r="D30" s="231"/>
      <c r="E30" s="231"/>
      <c r="F30" s="231"/>
      <c r="G30" s="231"/>
      <c r="H30" s="231"/>
      <c r="I30" s="231"/>
      <c r="J30" s="231"/>
      <c r="K30" s="231"/>
      <c r="L30" s="231"/>
      <c r="M30" s="231"/>
      <c r="N30" s="231"/>
      <c r="O30" s="231"/>
      <c r="P30" s="231"/>
      <c r="Q30" s="231"/>
      <c r="R30" s="231"/>
      <c r="S30" s="231"/>
      <c r="T30" s="231"/>
      <c r="U30" s="231"/>
      <c r="V30" s="231"/>
      <c r="W30" s="231"/>
      <c r="X30" s="231"/>
      <c r="Y30" s="231"/>
      <c r="Z30" s="231"/>
      <c r="AA30" s="231"/>
      <c r="AB30" s="231"/>
      <c r="AC30" s="231"/>
      <c r="AD30" s="231"/>
    </row>
    <row r="31" spans="1:30" x14ac:dyDescent="0.3">
      <c r="A31" s="231"/>
      <c r="B31" s="231"/>
      <c r="C31" s="231"/>
      <c r="D31" s="231"/>
      <c r="E31" s="231"/>
      <c r="F31" s="231"/>
      <c r="G31" s="231"/>
      <c r="H31" s="231"/>
      <c r="I31" s="231"/>
      <c r="J31" s="231"/>
      <c r="K31" s="231"/>
      <c r="L31" s="231"/>
      <c r="M31" s="231"/>
      <c r="N31" s="231"/>
      <c r="O31" s="231"/>
      <c r="P31" s="231"/>
      <c r="Q31" s="231"/>
      <c r="R31" s="231"/>
      <c r="S31" s="231"/>
      <c r="T31" s="231"/>
      <c r="U31" s="231"/>
      <c r="V31" s="231"/>
      <c r="W31" s="231"/>
      <c r="X31" s="231"/>
      <c r="Y31" s="231"/>
      <c r="Z31" s="231"/>
      <c r="AA31" s="231"/>
      <c r="AB31" s="231"/>
      <c r="AC31" s="231"/>
      <c r="AD31" s="231"/>
    </row>
    <row r="32" spans="1:30" x14ac:dyDescent="0.3">
      <c r="A32" s="231"/>
      <c r="B32" s="231"/>
      <c r="C32" s="231"/>
      <c r="D32" s="231"/>
      <c r="E32" s="231"/>
      <c r="F32" s="231"/>
      <c r="G32" s="231"/>
      <c r="H32" s="231"/>
      <c r="I32" s="231"/>
      <c r="J32" s="231"/>
      <c r="K32" s="231"/>
      <c r="L32" s="231"/>
      <c r="M32" s="231"/>
      <c r="N32" s="231"/>
      <c r="O32" s="231"/>
      <c r="P32" s="231"/>
      <c r="Q32" s="231"/>
      <c r="R32" s="231"/>
      <c r="S32" s="231"/>
      <c r="T32" s="231"/>
      <c r="U32" s="231"/>
      <c r="V32" s="231"/>
      <c r="W32" s="231"/>
      <c r="X32" s="231"/>
      <c r="Y32" s="231"/>
      <c r="Z32" s="231"/>
      <c r="AA32" s="231"/>
      <c r="AB32" s="231"/>
      <c r="AC32" s="231"/>
      <c r="AD32" s="231"/>
    </row>
    <row r="33" spans="1:30" x14ac:dyDescent="0.3">
      <c r="A33" s="231"/>
      <c r="B33" s="231"/>
      <c r="C33" s="231"/>
      <c r="D33" s="231"/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31"/>
      <c r="AB33" s="231"/>
      <c r="AC33" s="231"/>
      <c r="AD33" s="231"/>
    </row>
    <row r="34" spans="1:30" x14ac:dyDescent="0.3">
      <c r="A34" s="231"/>
      <c r="B34" s="231"/>
      <c r="C34" s="231"/>
      <c r="D34" s="231"/>
      <c r="E34" s="231"/>
      <c r="F34" s="231"/>
      <c r="G34" s="231"/>
      <c r="H34" s="231"/>
      <c r="I34" s="231"/>
      <c r="J34" s="231"/>
      <c r="K34" s="231"/>
      <c r="L34" s="231"/>
      <c r="M34" s="231"/>
      <c r="N34" s="231"/>
      <c r="O34" s="231"/>
      <c r="P34" s="231"/>
      <c r="Q34" s="231"/>
      <c r="R34" s="231"/>
      <c r="S34" s="231"/>
      <c r="T34" s="231"/>
      <c r="U34" s="231"/>
      <c r="V34" s="231"/>
      <c r="W34" s="231"/>
      <c r="X34" s="231"/>
      <c r="Y34" s="231"/>
      <c r="Z34" s="231"/>
      <c r="AA34" s="231"/>
      <c r="AB34" s="231"/>
      <c r="AC34" s="231"/>
      <c r="AD34" s="231"/>
    </row>
    <row r="35" spans="1:30" x14ac:dyDescent="0.3">
      <c r="A35" s="231"/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</row>
    <row r="36" spans="1:30" x14ac:dyDescent="0.3">
      <c r="A36" s="231"/>
      <c r="B36" s="231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</row>
    <row r="37" spans="1:30" x14ac:dyDescent="0.3">
      <c r="A37" s="231"/>
      <c r="B37" s="231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</row>
    <row r="38" spans="1:30" x14ac:dyDescent="0.3">
      <c r="A38" s="231"/>
      <c r="B38" s="231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</row>
    <row r="39" spans="1:30" x14ac:dyDescent="0.3">
      <c r="A39" s="231"/>
      <c r="B39" s="231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</row>
    <row r="40" spans="1:30" x14ac:dyDescent="0.3">
      <c r="A40" s="231"/>
      <c r="B40" s="231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</row>
  </sheetData>
  <sheetProtection sheet="1" objects="1" scenarios="1" formatCells="0" formatColumns="0" formatRows="0" autoFilter="0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FA812-B442-48DE-A16B-88342CDC7DF6}">
  <sheetPr codeName="Sheet15"/>
  <dimension ref="A1:G93"/>
  <sheetViews>
    <sheetView topLeftCell="A43" workbookViewId="0">
      <selection activeCell="D52" sqref="D52"/>
    </sheetView>
  </sheetViews>
  <sheetFormatPr defaultRowHeight="14.4" x14ac:dyDescent="0.3"/>
  <cols>
    <col min="1" max="1" width="42.33203125" style="231" customWidth="1"/>
    <col min="2" max="2" width="38.33203125" customWidth="1"/>
    <col min="3" max="3" width="37.5546875" customWidth="1"/>
    <col min="4" max="4" width="33.5546875" customWidth="1"/>
    <col min="5" max="5" width="38.44140625" customWidth="1"/>
    <col min="6" max="6" width="29.5546875" customWidth="1"/>
    <col min="7" max="7" width="28" customWidth="1"/>
    <col min="8" max="8" width="25.88671875" customWidth="1"/>
  </cols>
  <sheetData>
    <row r="1" spans="2:7" ht="16.2" thickBot="1" x14ac:dyDescent="0.35">
      <c r="B1" s="372" t="s">
        <v>73</v>
      </c>
      <c r="C1" s="372"/>
      <c r="D1" s="372"/>
      <c r="E1" s="372"/>
      <c r="F1" s="372"/>
      <c r="G1" s="194"/>
    </row>
    <row r="2" spans="2:7" ht="15.6" x14ac:dyDescent="0.3">
      <c r="B2" s="373" t="s">
        <v>155</v>
      </c>
      <c r="C2" s="374"/>
      <c r="D2" s="374"/>
      <c r="E2" s="374"/>
      <c r="F2" s="375"/>
      <c r="G2" s="194"/>
    </row>
    <row r="3" spans="2:7" ht="15.6" x14ac:dyDescent="0.3">
      <c r="B3" s="376" t="s">
        <v>71</v>
      </c>
      <c r="C3" s="377"/>
      <c r="D3" s="377"/>
      <c r="E3" s="377"/>
      <c r="F3" s="378"/>
      <c r="G3" s="194"/>
    </row>
    <row r="4" spans="2:7" ht="15.6" x14ac:dyDescent="0.3">
      <c r="B4" s="376" t="s">
        <v>72</v>
      </c>
      <c r="C4" s="377"/>
      <c r="D4" s="377"/>
      <c r="E4" s="377"/>
      <c r="F4" s="378"/>
      <c r="G4" s="194"/>
    </row>
    <row r="5" spans="2:7" ht="15.6" x14ac:dyDescent="0.3">
      <c r="B5" s="379" t="s">
        <v>74</v>
      </c>
      <c r="C5" s="380" t="s">
        <v>156</v>
      </c>
      <c r="D5" s="380"/>
      <c r="E5" s="380" t="s">
        <v>157</v>
      </c>
      <c r="F5" s="381"/>
      <c r="G5" s="194"/>
    </row>
    <row r="6" spans="2:7" ht="15.6" x14ac:dyDescent="0.3">
      <c r="B6" s="379"/>
      <c r="C6" s="195" t="s">
        <v>77</v>
      </c>
      <c r="D6" s="195" t="s">
        <v>78</v>
      </c>
      <c r="E6" s="195" t="s">
        <v>158</v>
      </c>
      <c r="F6" s="196" t="s">
        <v>78</v>
      </c>
      <c r="G6" s="194"/>
    </row>
    <row r="7" spans="2:7" ht="15.6" x14ac:dyDescent="0.3">
      <c r="B7" s="197" t="s">
        <v>134</v>
      </c>
      <c r="C7" s="198"/>
      <c r="D7" s="198"/>
      <c r="E7" s="198"/>
      <c r="F7" s="199"/>
      <c r="G7" s="194"/>
    </row>
    <row r="8" spans="2:7" ht="15.6" x14ac:dyDescent="0.3">
      <c r="B8" s="197" t="s">
        <v>7</v>
      </c>
      <c r="C8" s="198"/>
      <c r="D8" s="198"/>
      <c r="E8" s="198"/>
      <c r="F8" s="199"/>
      <c r="G8" s="194"/>
    </row>
    <row r="9" spans="2:7" ht="15.6" x14ac:dyDescent="0.3">
      <c r="B9" s="197" t="s">
        <v>8</v>
      </c>
      <c r="C9" s="198"/>
      <c r="D9" s="198"/>
      <c r="E9" s="198"/>
      <c r="F9" s="199"/>
      <c r="G9" s="194"/>
    </row>
    <row r="10" spans="2:7" ht="15.6" x14ac:dyDescent="0.3">
      <c r="B10" s="197" t="s">
        <v>159</v>
      </c>
      <c r="C10" s="198"/>
      <c r="D10" s="198"/>
      <c r="E10" s="198"/>
      <c r="F10" s="199"/>
      <c r="G10" s="194"/>
    </row>
    <row r="11" spans="2:7" ht="15.6" x14ac:dyDescent="0.3">
      <c r="B11" s="197" t="s">
        <v>9</v>
      </c>
      <c r="C11" s="198"/>
      <c r="D11" s="198"/>
      <c r="E11" s="198"/>
      <c r="F11" s="199"/>
      <c r="G11" s="194"/>
    </row>
    <row r="12" spans="2:7" ht="15.6" x14ac:dyDescent="0.3">
      <c r="B12" s="197" t="s">
        <v>135</v>
      </c>
      <c r="C12" s="198"/>
      <c r="D12" s="198"/>
      <c r="E12" s="198"/>
      <c r="F12" s="199"/>
      <c r="G12" s="194"/>
    </row>
    <row r="13" spans="2:7" ht="15.6" x14ac:dyDescent="0.3">
      <c r="B13" s="197" t="s">
        <v>66</v>
      </c>
      <c r="C13" s="198"/>
      <c r="D13" s="198"/>
      <c r="E13" s="198"/>
      <c r="F13" s="199"/>
      <c r="G13" s="194"/>
    </row>
    <row r="14" spans="2:7" ht="15.6" x14ac:dyDescent="0.3">
      <c r="B14" s="197" t="s">
        <v>11</v>
      </c>
      <c r="C14" s="198"/>
      <c r="D14" s="198"/>
      <c r="E14" s="198"/>
      <c r="F14" s="199"/>
      <c r="G14" s="194"/>
    </row>
    <row r="15" spans="2:7" ht="15.6" x14ac:dyDescent="0.3">
      <c r="B15" s="197" t="s">
        <v>67</v>
      </c>
      <c r="C15" s="198"/>
      <c r="D15" s="198"/>
      <c r="E15" s="198"/>
      <c r="F15" s="199"/>
      <c r="G15" s="194"/>
    </row>
    <row r="16" spans="2:7" ht="15.6" x14ac:dyDescent="0.3">
      <c r="B16" s="197" t="s">
        <v>13</v>
      </c>
      <c r="C16" s="198"/>
      <c r="D16" s="198"/>
      <c r="E16" s="198"/>
      <c r="F16" s="199"/>
      <c r="G16" s="194"/>
    </row>
    <row r="17" spans="2:7" ht="15.6" x14ac:dyDescent="0.3">
      <c r="B17" s="197" t="s">
        <v>68</v>
      </c>
      <c r="C17" s="198"/>
      <c r="D17" s="198"/>
      <c r="E17" s="198"/>
      <c r="F17" s="199"/>
      <c r="G17" s="194"/>
    </row>
    <row r="18" spans="2:7" ht="15.6" x14ac:dyDescent="0.3">
      <c r="B18" s="197" t="s">
        <v>15</v>
      </c>
      <c r="C18" s="198"/>
      <c r="D18" s="198"/>
      <c r="E18" s="198"/>
      <c r="F18" s="199"/>
      <c r="G18" s="194"/>
    </row>
    <row r="19" spans="2:7" ht="15.6" x14ac:dyDescent="0.3">
      <c r="B19" s="197" t="s">
        <v>17</v>
      </c>
      <c r="C19" s="198"/>
      <c r="D19" s="198"/>
      <c r="E19" s="198"/>
      <c r="F19" s="199"/>
      <c r="G19" s="194"/>
    </row>
    <row r="20" spans="2:7" ht="15.6" x14ac:dyDescent="0.3">
      <c r="B20" s="197" t="s">
        <v>47</v>
      </c>
      <c r="C20" s="198"/>
      <c r="D20" s="198"/>
      <c r="E20" s="198"/>
      <c r="F20" s="199"/>
      <c r="G20" s="194"/>
    </row>
    <row r="21" spans="2:7" ht="15.6" x14ac:dyDescent="0.3">
      <c r="B21" s="197" t="s">
        <v>160</v>
      </c>
      <c r="C21" s="198"/>
      <c r="D21" s="198"/>
      <c r="E21" s="198"/>
      <c r="F21" s="199"/>
      <c r="G21" s="194"/>
    </row>
    <row r="22" spans="2:7" ht="15.6" x14ac:dyDescent="0.3">
      <c r="B22" s="197" t="s">
        <v>48</v>
      </c>
      <c r="C22" s="198"/>
      <c r="D22" s="198"/>
      <c r="E22" s="198"/>
      <c r="F22" s="199"/>
      <c r="G22" s="194"/>
    </row>
    <row r="23" spans="2:7" ht="15.6" x14ac:dyDescent="0.3">
      <c r="B23" s="197" t="s">
        <v>49</v>
      </c>
      <c r="C23" s="198"/>
      <c r="D23" s="198"/>
      <c r="E23" s="198"/>
      <c r="F23" s="199"/>
      <c r="G23" s="194"/>
    </row>
    <row r="24" spans="2:7" ht="15.6" x14ac:dyDescent="0.3">
      <c r="B24" s="197" t="s">
        <v>50</v>
      </c>
      <c r="C24" s="198"/>
      <c r="D24" s="198"/>
      <c r="E24" s="198"/>
      <c r="F24" s="199"/>
      <c r="G24" s="194"/>
    </row>
    <row r="25" spans="2:7" ht="15.6" x14ac:dyDescent="0.3">
      <c r="B25" s="197" t="s">
        <v>51</v>
      </c>
      <c r="C25" s="198"/>
      <c r="D25" s="198"/>
      <c r="E25" s="198"/>
      <c r="F25" s="199"/>
      <c r="G25" s="194"/>
    </row>
    <row r="26" spans="2:7" ht="15.6" x14ac:dyDescent="0.3">
      <c r="B26" s="197" t="s">
        <v>97</v>
      </c>
      <c r="C26" s="198"/>
      <c r="D26" s="198"/>
      <c r="E26" s="198"/>
      <c r="F26" s="199"/>
      <c r="G26" s="194"/>
    </row>
    <row r="27" spans="2:7" ht="16.2" thickBot="1" x14ac:dyDescent="0.35">
      <c r="B27" s="200" t="s">
        <v>87</v>
      </c>
      <c r="C27" s="201">
        <f>SUM(C7:C26)</f>
        <v>0</v>
      </c>
      <c r="D27" s="201">
        <f>SUM(D7:D26)</f>
        <v>0</v>
      </c>
      <c r="E27" s="201">
        <f>SUM(E7:E26)</f>
        <v>0</v>
      </c>
      <c r="F27" s="202">
        <f>SUM(F7:F26)</f>
        <v>0</v>
      </c>
      <c r="G27" s="194"/>
    </row>
    <row r="28" spans="2:7" ht="16.2" thickBot="1" x14ac:dyDescent="0.35">
      <c r="B28" s="194"/>
      <c r="C28" s="194"/>
      <c r="D28" s="194"/>
      <c r="E28" s="194"/>
      <c r="F28" s="194"/>
      <c r="G28" s="194"/>
    </row>
    <row r="29" spans="2:7" ht="15.6" x14ac:dyDescent="0.3">
      <c r="B29" s="203" t="s">
        <v>88</v>
      </c>
      <c r="C29" s="204"/>
      <c r="D29" s="204"/>
      <c r="E29" s="204"/>
      <c r="F29" s="205"/>
      <c r="G29" s="194"/>
    </row>
    <row r="30" spans="2:7" ht="15.6" x14ac:dyDescent="0.3">
      <c r="B30" s="382" t="s">
        <v>341</v>
      </c>
      <c r="C30" s="383"/>
      <c r="D30" s="383"/>
      <c r="E30" s="383"/>
      <c r="F30" s="384"/>
      <c r="G30" s="194"/>
    </row>
    <row r="31" spans="2:7" ht="15.6" x14ac:dyDescent="0.3">
      <c r="B31" s="385" t="s">
        <v>161</v>
      </c>
      <c r="C31" s="386"/>
      <c r="D31" s="386"/>
      <c r="E31" s="386"/>
      <c r="F31" s="387"/>
      <c r="G31" s="194"/>
    </row>
    <row r="32" spans="2:7" ht="15.6" x14ac:dyDescent="0.3">
      <c r="B32" s="385" t="s">
        <v>162</v>
      </c>
      <c r="C32" s="386"/>
      <c r="D32" s="386"/>
      <c r="E32" s="386"/>
      <c r="F32" s="387"/>
      <c r="G32" s="194"/>
    </row>
    <row r="33" spans="2:7" ht="16.2" thickBot="1" x14ac:dyDescent="0.35">
      <c r="B33" s="388" t="s">
        <v>163</v>
      </c>
      <c r="C33" s="389"/>
      <c r="D33" s="389"/>
      <c r="E33" s="389"/>
      <c r="F33" s="390"/>
      <c r="G33" s="194"/>
    </row>
    <row r="34" spans="2:7" ht="15.6" x14ac:dyDescent="0.3">
      <c r="B34" s="194"/>
      <c r="C34" s="194"/>
      <c r="D34" s="194"/>
      <c r="E34" s="194"/>
      <c r="F34" s="194"/>
      <c r="G34" s="194"/>
    </row>
    <row r="35" spans="2:7" ht="15.6" x14ac:dyDescent="0.3">
      <c r="B35" s="194" t="s">
        <v>106</v>
      </c>
      <c r="C35" s="194"/>
      <c r="D35" s="194"/>
      <c r="E35" s="194"/>
      <c r="F35" s="194"/>
      <c r="G35" s="194"/>
    </row>
    <row r="36" spans="2:7" ht="15.6" x14ac:dyDescent="0.3">
      <c r="B36" s="194" t="s">
        <v>164</v>
      </c>
      <c r="C36" s="194"/>
      <c r="D36" s="194"/>
      <c r="E36" s="194"/>
      <c r="F36" s="194"/>
      <c r="G36" s="194"/>
    </row>
    <row r="37" spans="2:7" ht="15.6" x14ac:dyDescent="0.3">
      <c r="B37" s="194" t="s">
        <v>165</v>
      </c>
      <c r="C37" s="194"/>
      <c r="D37" s="194"/>
      <c r="E37" s="194"/>
      <c r="F37" s="194"/>
      <c r="G37" s="194"/>
    </row>
    <row r="38" spans="2:7" ht="15.6" x14ac:dyDescent="0.3">
      <c r="B38" s="194"/>
      <c r="C38" s="194"/>
      <c r="D38" s="194"/>
      <c r="E38" s="194"/>
      <c r="F38" s="194"/>
      <c r="G38" s="194"/>
    </row>
    <row r="39" spans="2:7" ht="16.2" thickBot="1" x14ac:dyDescent="0.35">
      <c r="B39" s="194" t="s">
        <v>110</v>
      </c>
      <c r="C39" s="194"/>
      <c r="D39" s="194"/>
      <c r="E39" s="194"/>
      <c r="F39" s="194"/>
      <c r="G39" s="194"/>
    </row>
    <row r="40" spans="2:7" ht="15.6" x14ac:dyDescent="0.3">
      <c r="B40" s="203" t="s">
        <v>166</v>
      </c>
      <c r="C40" s="204"/>
      <c r="D40" s="205"/>
      <c r="E40" s="194"/>
      <c r="F40" s="194"/>
      <c r="G40" s="194"/>
    </row>
    <row r="41" spans="2:7" ht="15.6" x14ac:dyDescent="0.3">
      <c r="B41" s="206" t="s">
        <v>167</v>
      </c>
      <c r="C41" s="194"/>
      <c r="D41" s="207"/>
      <c r="E41" s="194"/>
      <c r="F41" s="194"/>
      <c r="G41" s="194"/>
    </row>
    <row r="42" spans="2:7" ht="16.2" thickBot="1" x14ac:dyDescent="0.35">
      <c r="B42" s="208" t="s">
        <v>168</v>
      </c>
      <c r="C42" s="209"/>
      <c r="D42" s="210"/>
      <c r="E42" s="194"/>
      <c r="F42" s="194"/>
      <c r="G42" s="194"/>
    </row>
    <row r="43" spans="2:7" ht="16.2" thickBot="1" x14ac:dyDescent="0.35">
      <c r="B43" s="194"/>
      <c r="C43" s="194"/>
      <c r="D43" s="194"/>
      <c r="E43" s="194"/>
      <c r="F43" s="194"/>
      <c r="G43" s="194"/>
    </row>
    <row r="44" spans="2:7" ht="15.6" x14ac:dyDescent="0.3">
      <c r="B44" s="203" t="s">
        <v>169</v>
      </c>
      <c r="C44" s="204"/>
      <c r="D44" s="205"/>
      <c r="E44" s="194"/>
      <c r="F44" s="194"/>
      <c r="G44" s="194"/>
    </row>
    <row r="45" spans="2:7" ht="15.6" x14ac:dyDescent="0.3">
      <c r="B45" s="211"/>
      <c r="C45" s="212"/>
      <c r="D45" s="207"/>
      <c r="E45" s="194"/>
      <c r="F45" s="194"/>
      <c r="G45" s="194"/>
    </row>
    <row r="46" spans="2:7" ht="15.6" x14ac:dyDescent="0.3">
      <c r="B46" s="206" t="s">
        <v>167</v>
      </c>
      <c r="C46" s="212"/>
      <c r="D46" s="207"/>
      <c r="E46" s="194"/>
      <c r="F46" s="194"/>
      <c r="G46" s="194"/>
    </row>
    <row r="47" spans="2:7" ht="16.2" thickBot="1" x14ac:dyDescent="0.35">
      <c r="B47" s="208" t="s">
        <v>170</v>
      </c>
      <c r="C47" s="209"/>
      <c r="D47" s="210"/>
      <c r="E47" s="194"/>
      <c r="F47" s="194"/>
      <c r="G47" s="194"/>
    </row>
    <row r="48" spans="2:7" ht="16.2" thickBot="1" x14ac:dyDescent="0.35">
      <c r="B48" s="194"/>
      <c r="C48" s="194"/>
      <c r="D48" s="194"/>
      <c r="E48" s="194"/>
      <c r="F48" s="194"/>
      <c r="G48" s="194"/>
    </row>
    <row r="49" spans="2:7" ht="15.6" x14ac:dyDescent="0.3">
      <c r="B49" s="203" t="s">
        <v>171</v>
      </c>
      <c r="C49" s="204"/>
      <c r="D49" s="205"/>
      <c r="E49" s="194"/>
      <c r="F49" s="194"/>
      <c r="G49" s="194"/>
    </row>
    <row r="50" spans="2:7" ht="15.6" x14ac:dyDescent="0.3">
      <c r="B50" s="211"/>
      <c r="C50" s="212"/>
      <c r="D50" s="207"/>
      <c r="E50" s="194"/>
      <c r="F50" s="194"/>
      <c r="G50" s="194"/>
    </row>
    <row r="51" spans="2:7" ht="15.6" x14ac:dyDescent="0.3">
      <c r="B51" s="206" t="s">
        <v>6</v>
      </c>
      <c r="C51" s="194"/>
      <c r="D51" s="207"/>
      <c r="E51" s="194"/>
      <c r="F51" s="194"/>
      <c r="G51" s="194"/>
    </row>
    <row r="52" spans="2:7" ht="16.2" thickBot="1" x14ac:dyDescent="0.35">
      <c r="B52" s="208" t="s">
        <v>172</v>
      </c>
      <c r="C52" s="209"/>
      <c r="D52" s="210"/>
      <c r="E52" s="194"/>
      <c r="F52" s="194"/>
      <c r="G52" s="194"/>
    </row>
    <row r="53" spans="2:7" ht="16.2" thickBot="1" x14ac:dyDescent="0.35">
      <c r="B53" s="194"/>
      <c r="C53" s="194"/>
      <c r="D53" s="194"/>
      <c r="E53" s="194"/>
      <c r="F53" s="194"/>
      <c r="G53" s="194"/>
    </row>
    <row r="54" spans="2:7" ht="15.6" x14ac:dyDescent="0.3">
      <c r="B54" s="203" t="s">
        <v>173</v>
      </c>
      <c r="C54" s="204"/>
      <c r="D54" s="204"/>
      <c r="E54" s="204"/>
      <c r="F54" s="204"/>
      <c r="G54" s="205"/>
    </row>
    <row r="55" spans="2:7" ht="15.6" x14ac:dyDescent="0.3">
      <c r="B55" s="391" t="s">
        <v>73</v>
      </c>
      <c r="C55" s="392"/>
      <c r="D55" s="392"/>
      <c r="E55" s="392"/>
      <c r="F55" s="392"/>
      <c r="G55" s="393"/>
    </row>
    <row r="56" spans="2:7" ht="15.6" x14ac:dyDescent="0.3">
      <c r="B56" s="213" t="s">
        <v>174</v>
      </c>
      <c r="C56" s="214" t="s">
        <v>156</v>
      </c>
      <c r="D56" s="214" t="s">
        <v>157</v>
      </c>
      <c r="E56" s="214" t="s">
        <v>175</v>
      </c>
      <c r="F56" s="214" t="s">
        <v>176</v>
      </c>
      <c r="G56" s="215" t="s">
        <v>43</v>
      </c>
    </row>
    <row r="57" spans="2:7" ht="15.6" x14ac:dyDescent="0.3">
      <c r="B57" s="197" t="s">
        <v>47</v>
      </c>
      <c r="C57" s="346"/>
      <c r="D57" s="346" t="s">
        <v>177</v>
      </c>
      <c r="E57" s="346">
        <f>C57</f>
        <v>0</v>
      </c>
      <c r="F57" s="347"/>
      <c r="G57" s="216" t="s">
        <v>178</v>
      </c>
    </row>
    <row r="58" spans="2:7" ht="15.6" x14ac:dyDescent="0.3">
      <c r="B58" s="197" t="s">
        <v>48</v>
      </c>
      <c r="C58" s="347"/>
      <c r="D58" s="346" t="s">
        <v>177</v>
      </c>
      <c r="E58" s="346">
        <f>C58</f>
        <v>0</v>
      </c>
      <c r="F58" s="346"/>
      <c r="G58" s="216" t="s">
        <v>178</v>
      </c>
    </row>
    <row r="59" spans="2:7" ht="15.6" x14ac:dyDescent="0.3">
      <c r="B59" s="197" t="s">
        <v>179</v>
      </c>
      <c r="C59" s="346">
        <f>C57+C58</f>
        <v>0</v>
      </c>
      <c r="D59" s="346" t="s">
        <v>177</v>
      </c>
      <c r="E59" s="346">
        <f>C59</f>
        <v>0</v>
      </c>
      <c r="F59" s="346">
        <f>-C59</f>
        <v>0</v>
      </c>
      <c r="G59" s="216" t="s">
        <v>178</v>
      </c>
    </row>
    <row r="60" spans="2:7" ht="16.2" thickBot="1" x14ac:dyDescent="0.35">
      <c r="B60" s="217"/>
      <c r="C60" s="209"/>
      <c r="D60" s="209"/>
      <c r="E60" s="209"/>
      <c r="F60" s="209"/>
      <c r="G60" s="218"/>
    </row>
    <row r="61" spans="2:7" ht="16.2" thickBot="1" x14ac:dyDescent="0.35">
      <c r="B61" s="206"/>
      <c r="C61" s="212"/>
      <c r="D61" s="212"/>
      <c r="E61" s="212"/>
      <c r="F61" s="212"/>
      <c r="G61" s="207"/>
    </row>
    <row r="62" spans="2:7" ht="15.6" x14ac:dyDescent="0.3">
      <c r="B62" s="203" t="s">
        <v>42</v>
      </c>
      <c r="C62" s="204"/>
      <c r="D62" s="205"/>
      <c r="E62" s="212"/>
      <c r="F62" s="212"/>
      <c r="G62" s="207"/>
    </row>
    <row r="63" spans="2:7" ht="15.6" x14ac:dyDescent="0.3">
      <c r="B63" s="206" t="s">
        <v>47</v>
      </c>
      <c r="C63" s="212">
        <f>C57</f>
        <v>0</v>
      </c>
      <c r="D63" s="207"/>
      <c r="E63" s="212"/>
      <c r="F63" s="212"/>
      <c r="G63" s="207"/>
    </row>
    <row r="64" spans="2:7" ht="15.6" x14ac:dyDescent="0.3">
      <c r="B64" s="206" t="s">
        <v>180</v>
      </c>
      <c r="C64" s="212"/>
      <c r="D64" s="207">
        <f>F58</f>
        <v>0</v>
      </c>
      <c r="E64" s="212"/>
      <c r="F64" s="212"/>
      <c r="G64" s="207"/>
    </row>
    <row r="65" spans="2:7" ht="16.2" thickBot="1" x14ac:dyDescent="0.35">
      <c r="B65" s="208" t="s">
        <v>181</v>
      </c>
      <c r="C65" s="209"/>
      <c r="D65" s="210">
        <f>C59</f>
        <v>0</v>
      </c>
      <c r="E65" s="209"/>
      <c r="F65" s="209"/>
      <c r="G65" s="210"/>
    </row>
    <row r="66" spans="2:7" ht="16.2" thickBot="1" x14ac:dyDescent="0.35">
      <c r="B66" s="194"/>
      <c r="C66" s="194"/>
      <c r="D66" s="194"/>
      <c r="E66" s="194"/>
      <c r="F66" s="194"/>
      <c r="G66" s="194"/>
    </row>
    <row r="67" spans="2:7" ht="15.6" x14ac:dyDescent="0.3">
      <c r="B67" s="203" t="s">
        <v>182</v>
      </c>
      <c r="C67" s="204"/>
      <c r="D67" s="204"/>
      <c r="E67" s="205"/>
      <c r="F67" s="194"/>
      <c r="G67" s="194"/>
    </row>
    <row r="68" spans="2:7" ht="15.6" x14ac:dyDescent="0.3">
      <c r="B68" s="219" t="s">
        <v>183</v>
      </c>
      <c r="C68" s="212"/>
      <c r="D68" s="212"/>
      <c r="E68" s="207"/>
      <c r="F68" s="194"/>
      <c r="G68" s="194"/>
    </row>
    <row r="69" spans="2:7" ht="15.6" x14ac:dyDescent="0.3">
      <c r="B69" s="206" t="s">
        <v>184</v>
      </c>
      <c r="C69" s="212">
        <f>C41</f>
        <v>0</v>
      </c>
      <c r="D69" s="212"/>
      <c r="E69" s="207"/>
      <c r="F69" s="194"/>
      <c r="G69" s="194"/>
    </row>
    <row r="70" spans="2:7" ht="15.6" x14ac:dyDescent="0.3">
      <c r="B70" s="206" t="s">
        <v>185</v>
      </c>
      <c r="C70" s="212"/>
      <c r="D70" s="220"/>
      <c r="E70" s="207"/>
      <c r="F70" s="194"/>
      <c r="G70" s="194"/>
    </row>
    <row r="71" spans="2:7" ht="15.6" x14ac:dyDescent="0.3">
      <c r="B71" s="206" t="s">
        <v>97</v>
      </c>
      <c r="C71" s="221">
        <f>-D52</f>
        <v>0</v>
      </c>
      <c r="D71" s="220"/>
      <c r="E71" s="207"/>
      <c r="F71" s="194"/>
      <c r="G71" s="194"/>
    </row>
    <row r="72" spans="2:7" ht="15.6" x14ac:dyDescent="0.3">
      <c r="B72" s="206"/>
      <c r="C72" s="212">
        <f>C69+C70+C71</f>
        <v>0</v>
      </c>
      <c r="D72" s="212"/>
      <c r="E72" s="207"/>
      <c r="F72" s="194"/>
      <c r="G72" s="194"/>
    </row>
    <row r="73" spans="2:7" ht="15.6" x14ac:dyDescent="0.3">
      <c r="B73" s="206" t="s">
        <v>186</v>
      </c>
      <c r="C73" s="221"/>
      <c r="D73" s="220"/>
      <c r="E73" s="207"/>
      <c r="F73" s="194"/>
      <c r="G73" s="194"/>
    </row>
    <row r="74" spans="2:7" ht="15.6" x14ac:dyDescent="0.3">
      <c r="B74" s="206" t="s">
        <v>187</v>
      </c>
      <c r="C74" s="212">
        <f>C72+C73</f>
        <v>0</v>
      </c>
      <c r="D74" s="212"/>
      <c r="E74" s="207"/>
      <c r="F74" s="194"/>
      <c r="G74" s="194"/>
    </row>
    <row r="75" spans="2:7" ht="15.6" x14ac:dyDescent="0.3">
      <c r="B75" s="206"/>
      <c r="C75" s="212"/>
      <c r="D75" s="212"/>
      <c r="E75" s="207"/>
      <c r="F75" s="194"/>
      <c r="G75" s="194"/>
    </row>
    <row r="76" spans="2:7" ht="15.6" x14ac:dyDescent="0.3">
      <c r="B76" s="219" t="s">
        <v>188</v>
      </c>
      <c r="C76" s="212"/>
      <c r="D76" s="212"/>
      <c r="E76" s="207"/>
      <c r="F76" s="194"/>
      <c r="G76" s="194"/>
    </row>
    <row r="77" spans="2:7" ht="15.6" x14ac:dyDescent="0.3">
      <c r="B77" s="206" t="s">
        <v>184</v>
      </c>
      <c r="C77" s="212"/>
      <c r="D77" s="212"/>
      <c r="E77" s="207"/>
      <c r="F77" s="194"/>
      <c r="G77" s="194"/>
    </row>
    <row r="78" spans="2:7" ht="15.6" x14ac:dyDescent="0.3">
      <c r="B78" s="206" t="s">
        <v>185</v>
      </c>
      <c r="C78" s="212"/>
      <c r="D78" s="220"/>
      <c r="E78" s="207"/>
      <c r="F78" s="194"/>
      <c r="G78" s="194"/>
    </row>
    <row r="79" spans="2:7" ht="15.6" x14ac:dyDescent="0.3">
      <c r="B79" s="206" t="s">
        <v>97</v>
      </c>
      <c r="C79" s="221">
        <f>-0.2*E26</f>
        <v>0</v>
      </c>
      <c r="D79" s="220"/>
      <c r="E79" s="207"/>
      <c r="F79" s="194"/>
      <c r="G79" s="194"/>
    </row>
    <row r="80" spans="2:7" ht="16.2" thickBot="1" x14ac:dyDescent="0.35">
      <c r="B80" s="208" t="s">
        <v>187</v>
      </c>
      <c r="C80" s="209">
        <f>C77+C78+C79</f>
        <v>0</v>
      </c>
      <c r="D80" s="209"/>
      <c r="E80" s="210"/>
      <c r="F80" s="194"/>
      <c r="G80" s="194"/>
    </row>
    <row r="81" spans="2:7" ht="16.2" thickBot="1" x14ac:dyDescent="0.35">
      <c r="B81" s="194"/>
      <c r="C81" s="194"/>
      <c r="D81" s="194"/>
      <c r="E81" s="194"/>
      <c r="F81" s="194"/>
      <c r="G81" s="194"/>
    </row>
    <row r="82" spans="2:7" ht="15.6" x14ac:dyDescent="0.3">
      <c r="B82" s="203" t="s">
        <v>189</v>
      </c>
      <c r="C82" s="204"/>
      <c r="D82" s="204"/>
      <c r="E82" s="204"/>
      <c r="F82" s="205"/>
      <c r="G82" s="194"/>
    </row>
    <row r="83" spans="2:7" ht="15.6" x14ac:dyDescent="0.3">
      <c r="B83" s="219" t="s">
        <v>190</v>
      </c>
      <c r="C83" s="212"/>
      <c r="D83" s="212"/>
      <c r="E83" s="212"/>
      <c r="F83" s="207"/>
      <c r="G83" s="194"/>
    </row>
    <row r="84" spans="2:7" ht="15.6" x14ac:dyDescent="0.3">
      <c r="B84" s="206" t="s">
        <v>184</v>
      </c>
      <c r="C84" s="212">
        <f>D19</f>
        <v>0</v>
      </c>
      <c r="D84" s="212"/>
      <c r="E84" s="212"/>
      <c r="F84" s="207"/>
      <c r="G84" s="194"/>
    </row>
    <row r="85" spans="2:7" ht="15.6" x14ac:dyDescent="0.3">
      <c r="B85" s="206" t="s">
        <v>191</v>
      </c>
      <c r="C85" s="212">
        <f>D20+D21-C22-C23-C24-C25</f>
        <v>0</v>
      </c>
      <c r="D85" s="220"/>
      <c r="E85" s="212"/>
      <c r="F85" s="207"/>
      <c r="G85" s="194"/>
    </row>
    <row r="86" spans="2:7" ht="17.399999999999999" x14ac:dyDescent="0.45">
      <c r="B86" s="206" t="s">
        <v>97</v>
      </c>
      <c r="C86" s="348">
        <f>-C26</f>
        <v>0</v>
      </c>
      <c r="D86" s="220"/>
      <c r="E86" s="212"/>
      <c r="F86" s="207"/>
      <c r="G86" s="194"/>
    </row>
    <row r="87" spans="2:7" ht="15.6" x14ac:dyDescent="0.3">
      <c r="B87" s="206" t="s">
        <v>119</v>
      </c>
      <c r="C87" s="212">
        <f>C84+C85+C86</f>
        <v>0</v>
      </c>
      <c r="D87" s="212"/>
      <c r="E87" s="212"/>
      <c r="F87" s="207"/>
      <c r="G87" s="194"/>
    </row>
    <row r="88" spans="2:7" ht="15.6" x14ac:dyDescent="0.3">
      <c r="B88" s="206"/>
      <c r="C88" s="212"/>
      <c r="D88" s="212"/>
      <c r="E88" s="212"/>
      <c r="F88" s="207"/>
      <c r="G88" s="194"/>
    </row>
    <row r="89" spans="2:7" ht="15.6" x14ac:dyDescent="0.3">
      <c r="B89" s="219" t="s">
        <v>192</v>
      </c>
      <c r="C89" s="212"/>
      <c r="D89" s="212"/>
      <c r="E89" s="212"/>
      <c r="F89" s="207"/>
      <c r="G89" s="194"/>
    </row>
    <row r="90" spans="2:7" ht="15.6" x14ac:dyDescent="0.3">
      <c r="B90" s="206" t="s">
        <v>184</v>
      </c>
      <c r="C90" s="212">
        <f>F19</f>
        <v>0</v>
      </c>
      <c r="D90" s="212"/>
      <c r="E90" s="212"/>
      <c r="F90" s="207"/>
      <c r="G90" s="194"/>
    </row>
    <row r="91" spans="2:7" ht="15.6" x14ac:dyDescent="0.3">
      <c r="B91" s="206" t="s">
        <v>193</v>
      </c>
      <c r="C91" s="212">
        <f>F20-E22-E23-E24</f>
        <v>0</v>
      </c>
      <c r="D91" s="220"/>
      <c r="E91" s="212"/>
      <c r="F91" s="207"/>
      <c r="G91" s="194"/>
    </row>
    <row r="92" spans="2:7" ht="17.399999999999999" x14ac:dyDescent="0.45">
      <c r="B92" s="206" t="s">
        <v>97</v>
      </c>
      <c r="C92" s="348">
        <f>-E26</f>
        <v>0</v>
      </c>
      <c r="D92" s="220"/>
      <c r="E92" s="212"/>
      <c r="F92" s="207"/>
      <c r="G92" s="194"/>
    </row>
    <row r="93" spans="2:7" ht="16.2" thickBot="1" x14ac:dyDescent="0.35">
      <c r="B93" s="208" t="s">
        <v>119</v>
      </c>
      <c r="C93" s="209">
        <f>C90+C91+C92</f>
        <v>0</v>
      </c>
      <c r="D93" s="209"/>
      <c r="E93" s="209"/>
      <c r="F93" s="210"/>
      <c r="G93" s="194"/>
    </row>
  </sheetData>
  <sheetProtection sheet="1" objects="1" scenarios="1" formatCells="0" formatColumns="0" formatRows="0" autoFilter="0"/>
  <mergeCells count="12">
    <mergeCell ref="B30:F30"/>
    <mergeCell ref="B31:F31"/>
    <mergeCell ref="B32:F32"/>
    <mergeCell ref="B33:F33"/>
    <mergeCell ref="B55:G55"/>
    <mergeCell ref="B1:F1"/>
    <mergeCell ref="B2:F2"/>
    <mergeCell ref="B3:F3"/>
    <mergeCell ref="B4:F4"/>
    <mergeCell ref="B5:B6"/>
    <mergeCell ref="C5:D5"/>
    <mergeCell ref="E5:F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189F8-6596-4A4C-B23D-E6F4DD62AE2D}">
  <sheetPr codeName="Sheet16"/>
  <dimension ref="A5:H26"/>
  <sheetViews>
    <sheetView topLeftCell="A19" workbookViewId="0"/>
  </sheetViews>
  <sheetFormatPr defaultRowHeight="14.4" x14ac:dyDescent="0.3"/>
  <cols>
    <col min="1" max="1" width="42.33203125" style="231" customWidth="1"/>
    <col min="2" max="2" width="23.5546875" customWidth="1"/>
    <col min="3" max="3" width="25.33203125" customWidth="1"/>
    <col min="4" max="4" width="23.33203125" customWidth="1"/>
    <col min="5" max="5" width="26" customWidth="1"/>
    <col min="6" max="6" width="28.5546875" customWidth="1"/>
    <col min="7" max="7" width="24.6640625" customWidth="1"/>
    <col min="8" max="8" width="23.88671875" customWidth="1"/>
  </cols>
  <sheetData>
    <row r="5" spans="2:8" ht="15" thickBot="1" x14ac:dyDescent="0.35"/>
    <row r="6" spans="2:8" ht="15.6" x14ac:dyDescent="0.3">
      <c r="B6" s="396" t="s">
        <v>194</v>
      </c>
      <c r="C6" s="397"/>
      <c r="D6" s="397"/>
      <c r="E6" s="397"/>
      <c r="F6" s="397"/>
      <c r="G6" s="397"/>
      <c r="H6" s="398"/>
    </row>
    <row r="7" spans="2:8" ht="15.6" x14ac:dyDescent="0.3">
      <c r="B7" s="399" t="s">
        <v>195</v>
      </c>
      <c r="C7" s="400"/>
      <c r="D7" s="400"/>
      <c r="E7" s="400"/>
      <c r="F7" s="400"/>
      <c r="G7" s="400"/>
      <c r="H7" s="401"/>
    </row>
    <row r="8" spans="2:8" ht="15.6" x14ac:dyDescent="0.3">
      <c r="B8" s="399" t="s">
        <v>196</v>
      </c>
      <c r="C8" s="400"/>
      <c r="D8" s="400"/>
      <c r="E8" s="400"/>
      <c r="F8" s="400"/>
      <c r="G8" s="400"/>
      <c r="H8" s="401"/>
    </row>
    <row r="9" spans="2:8" ht="15.6" x14ac:dyDescent="0.3">
      <c r="B9" s="402" t="s">
        <v>39</v>
      </c>
      <c r="C9" s="403" t="s">
        <v>197</v>
      </c>
      <c r="D9" s="403" t="s">
        <v>198</v>
      </c>
      <c r="E9" s="394" t="s">
        <v>176</v>
      </c>
      <c r="F9" s="394"/>
      <c r="G9" s="394" t="s">
        <v>43</v>
      </c>
      <c r="H9" s="395"/>
    </row>
    <row r="10" spans="2:8" ht="15.6" x14ac:dyDescent="0.3">
      <c r="B10" s="402"/>
      <c r="C10" s="403"/>
      <c r="D10" s="403"/>
      <c r="E10" s="222" t="s">
        <v>44</v>
      </c>
      <c r="F10" s="222" t="s">
        <v>45</v>
      </c>
      <c r="G10" s="222" t="s">
        <v>44</v>
      </c>
      <c r="H10" s="223" t="s">
        <v>45</v>
      </c>
    </row>
    <row r="11" spans="2:8" ht="15.6" x14ac:dyDescent="0.3">
      <c r="B11" s="224" t="s">
        <v>134</v>
      </c>
      <c r="C11" s="198">
        <f>'Cokas I'!C7</f>
        <v>0</v>
      </c>
      <c r="D11" s="198">
        <f>'Cokas I'!E7</f>
        <v>0</v>
      </c>
      <c r="E11" s="198"/>
      <c r="F11" s="198"/>
      <c r="G11" s="198">
        <f>C11+D11</f>
        <v>0</v>
      </c>
      <c r="H11" s="199"/>
    </row>
    <row r="12" spans="2:8" ht="15.6" x14ac:dyDescent="0.3">
      <c r="B12" s="224" t="s">
        <v>7</v>
      </c>
      <c r="C12" s="198">
        <f>'Cokas I'!C8</f>
        <v>0</v>
      </c>
      <c r="D12" s="198">
        <f>'Cokas I'!E8</f>
        <v>0</v>
      </c>
      <c r="E12" s="198"/>
      <c r="F12" s="198"/>
      <c r="G12" s="198">
        <f>C12+D12</f>
        <v>0</v>
      </c>
      <c r="H12" s="199"/>
    </row>
    <row r="13" spans="2:8" ht="15.6" x14ac:dyDescent="0.3">
      <c r="B13" s="224" t="s">
        <v>8</v>
      </c>
      <c r="C13" s="198">
        <f>'Cokas I'!C9</f>
        <v>0</v>
      </c>
      <c r="D13" s="198">
        <f>'Cokas I'!E9</f>
        <v>0</v>
      </c>
      <c r="E13" s="198"/>
      <c r="F13" s="198">
        <f>'Cokas I'!D65</f>
        <v>0</v>
      </c>
      <c r="G13" s="198">
        <f>C13+D13-F13</f>
        <v>0</v>
      </c>
      <c r="H13" s="199"/>
    </row>
    <row r="14" spans="2:8" ht="15.6" x14ac:dyDescent="0.3">
      <c r="B14" s="224" t="s">
        <v>167</v>
      </c>
      <c r="C14" s="198">
        <f>'Cokas I'!C10</f>
        <v>0</v>
      </c>
      <c r="D14" s="198"/>
      <c r="E14" s="198"/>
      <c r="F14" s="198">
        <f>'Cokas I'!C74</f>
        <v>0</v>
      </c>
      <c r="G14" s="198"/>
      <c r="H14" s="199"/>
    </row>
    <row r="15" spans="2:8" ht="15.6" x14ac:dyDescent="0.3">
      <c r="B15" s="224" t="s">
        <v>9</v>
      </c>
      <c r="C15" s="198">
        <f>'Cokas I'!C11</f>
        <v>0</v>
      </c>
      <c r="D15" s="198">
        <f>'Cokas I'!E11</f>
        <v>0</v>
      </c>
      <c r="E15" s="198"/>
      <c r="F15" s="198"/>
      <c r="G15" s="198">
        <f>C15+D15</f>
        <v>0</v>
      </c>
      <c r="H15" s="199"/>
    </row>
    <row r="16" spans="2:8" ht="15.6" x14ac:dyDescent="0.3">
      <c r="B16" s="224" t="s">
        <v>135</v>
      </c>
      <c r="C16" s="198">
        <f>'Cokas I'!C12</f>
        <v>0</v>
      </c>
      <c r="D16" s="198">
        <f>'Cokas I'!E12</f>
        <v>0</v>
      </c>
      <c r="E16" s="198"/>
      <c r="F16" s="198"/>
      <c r="G16" s="198">
        <f>C16+D16</f>
        <v>0</v>
      </c>
      <c r="H16" s="199"/>
    </row>
    <row r="17" spans="2:8" ht="15.6" x14ac:dyDescent="0.3">
      <c r="B17" s="224" t="s">
        <v>11</v>
      </c>
      <c r="C17" s="198">
        <f>-'Cokas I'!D14</f>
        <v>0</v>
      </c>
      <c r="D17" s="198">
        <f>-'Cokas I'!F14</f>
        <v>0</v>
      </c>
      <c r="E17" s="198"/>
      <c r="F17" s="198"/>
      <c r="G17" s="198">
        <f>C17+D17</f>
        <v>0</v>
      </c>
      <c r="H17" s="199"/>
    </row>
    <row r="18" spans="2:8" ht="15.6" x14ac:dyDescent="0.3">
      <c r="B18" s="224" t="s">
        <v>66</v>
      </c>
      <c r="C18" s="198">
        <f>'Cokas I'!C13</f>
        <v>0</v>
      </c>
      <c r="D18" s="198"/>
      <c r="E18" s="198"/>
      <c r="F18" s="198"/>
      <c r="G18" s="198">
        <f>C18</f>
        <v>0</v>
      </c>
      <c r="H18" s="199"/>
    </row>
    <row r="19" spans="2:8" ht="15.6" x14ac:dyDescent="0.3">
      <c r="B19" s="224" t="s">
        <v>67</v>
      </c>
      <c r="C19" s="198">
        <f>-'Cokas I'!D15</f>
        <v>0</v>
      </c>
      <c r="D19" s="198"/>
      <c r="E19" s="198"/>
      <c r="F19" s="198"/>
      <c r="G19" s="198">
        <f>C19</f>
        <v>0</v>
      </c>
      <c r="H19" s="199"/>
    </row>
    <row r="20" spans="2:8" ht="15.6" x14ac:dyDescent="0.3">
      <c r="B20" s="224" t="s">
        <v>12</v>
      </c>
      <c r="C20" s="225">
        <f>SUM(C11:C19)</f>
        <v>0</v>
      </c>
      <c r="D20" s="225">
        <f>SUM(D11:D19)</f>
        <v>0</v>
      </c>
      <c r="E20" s="198"/>
      <c r="F20" s="198"/>
      <c r="G20" s="198"/>
      <c r="H20" s="199"/>
    </row>
    <row r="21" spans="2:8" ht="15.6" x14ac:dyDescent="0.3">
      <c r="B21" s="224" t="s">
        <v>13</v>
      </c>
      <c r="C21" s="198">
        <f>'Cokas I'!D16</f>
        <v>0</v>
      </c>
      <c r="D21" s="198">
        <f>'Cokas I'!F16</f>
        <v>0</v>
      </c>
      <c r="E21" s="198"/>
      <c r="F21" s="198"/>
      <c r="G21" s="198"/>
      <c r="H21" s="199">
        <f>C21+D21</f>
        <v>0</v>
      </c>
    </row>
    <row r="22" spans="2:8" ht="15.6" x14ac:dyDescent="0.3">
      <c r="B22" s="224" t="s">
        <v>68</v>
      </c>
      <c r="C22" s="198">
        <f>'Cokas I'!D17</f>
        <v>0</v>
      </c>
      <c r="D22" s="198">
        <f>'Cokas I'!F17</f>
        <v>0</v>
      </c>
      <c r="E22" s="198"/>
      <c r="F22" s="198"/>
      <c r="G22" s="198"/>
      <c r="H22" s="199">
        <f>C22+D22</f>
        <v>0</v>
      </c>
    </row>
    <row r="23" spans="2:8" ht="15.6" x14ac:dyDescent="0.3">
      <c r="B23" s="224" t="s">
        <v>15</v>
      </c>
      <c r="C23" s="198">
        <f>'Cokas I'!D18</f>
        <v>0</v>
      </c>
      <c r="D23" s="198">
        <f>'Cokas I'!F18</f>
        <v>0</v>
      </c>
      <c r="E23" s="198">
        <f>D23</f>
        <v>0</v>
      </c>
      <c r="F23" s="198"/>
      <c r="G23" s="198"/>
      <c r="H23" s="199">
        <f>C23</f>
        <v>0</v>
      </c>
    </row>
    <row r="24" spans="2:8" ht="15.6" x14ac:dyDescent="0.3">
      <c r="B24" s="224" t="s">
        <v>17</v>
      </c>
      <c r="C24" s="198">
        <f>'Cokas I'!C87</f>
        <v>0</v>
      </c>
      <c r="D24" s="198">
        <f>'Cokas I'!C93</f>
        <v>0</v>
      </c>
      <c r="E24" s="198">
        <f>D24</f>
        <v>0</v>
      </c>
      <c r="F24" s="198"/>
      <c r="G24" s="198"/>
      <c r="H24" s="199">
        <f>C24</f>
        <v>0</v>
      </c>
    </row>
    <row r="25" spans="2:8" ht="15.6" x14ac:dyDescent="0.3">
      <c r="B25" s="224" t="s">
        <v>199</v>
      </c>
      <c r="C25" s="198"/>
      <c r="D25" s="198"/>
      <c r="E25" s="198"/>
      <c r="F25" s="198">
        <f>'Cokas I'!C80</f>
        <v>0</v>
      </c>
      <c r="G25" s="198"/>
      <c r="H25" s="199">
        <f>F25</f>
        <v>0</v>
      </c>
    </row>
    <row r="26" spans="2:8" ht="16.2" thickBot="1" x14ac:dyDescent="0.35">
      <c r="B26" s="226" t="s">
        <v>87</v>
      </c>
      <c r="C26" s="201">
        <f>SUM(C21:C25)</f>
        <v>0</v>
      </c>
      <c r="D26" s="201">
        <f>SUM(D21:D25)</f>
        <v>0</v>
      </c>
      <c r="E26" s="201">
        <f>SUM(E23:E24)</f>
        <v>0</v>
      </c>
      <c r="F26" s="201">
        <f>SUM(F11:F25)</f>
        <v>0</v>
      </c>
      <c r="G26" s="201">
        <f>SUM(G11:G25)</f>
        <v>0</v>
      </c>
      <c r="H26" s="202">
        <f>SUM(H11:H25)</f>
        <v>0</v>
      </c>
    </row>
  </sheetData>
  <sheetProtection sheet="1" objects="1" scenarios="1" formatCells="0" formatColumns="0" formatRows="0" autoFilter="0"/>
  <mergeCells count="8">
    <mergeCell ref="E9:F9"/>
    <mergeCell ref="G9:H9"/>
    <mergeCell ref="B6:H6"/>
    <mergeCell ref="B7:H7"/>
    <mergeCell ref="B8:H8"/>
    <mergeCell ref="B9:B10"/>
    <mergeCell ref="C9:C10"/>
    <mergeCell ref="D9:D10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EDFB0-6519-4CD7-BE41-0007E8C7D9C6}">
  <sheetPr codeName="Sheet17"/>
  <dimension ref="A1:G92"/>
  <sheetViews>
    <sheetView topLeftCell="A16" workbookViewId="0">
      <selection activeCell="F56" sqref="F56"/>
    </sheetView>
  </sheetViews>
  <sheetFormatPr defaultRowHeight="14.4" x14ac:dyDescent="0.3"/>
  <cols>
    <col min="1" max="1" width="42.33203125" style="231" customWidth="1"/>
    <col min="2" max="2" width="25" customWidth="1"/>
    <col min="3" max="3" width="30.44140625" customWidth="1"/>
    <col min="4" max="5" width="28.109375" customWidth="1"/>
    <col min="6" max="6" width="32.6640625" customWidth="1"/>
    <col min="7" max="7" width="31.44140625" customWidth="1"/>
  </cols>
  <sheetData>
    <row r="1" spans="2:7" ht="15.6" x14ac:dyDescent="0.3">
      <c r="B1" s="404" t="s">
        <v>258</v>
      </c>
      <c r="C1" s="405"/>
      <c r="D1" s="405"/>
      <c r="E1" s="405"/>
      <c r="F1" s="406"/>
      <c r="G1" s="306"/>
    </row>
    <row r="2" spans="2:7" ht="15.6" x14ac:dyDescent="0.3">
      <c r="B2" s="407" t="s">
        <v>259</v>
      </c>
      <c r="C2" s="408"/>
      <c r="D2" s="408"/>
      <c r="E2" s="408"/>
      <c r="F2" s="409"/>
      <c r="G2" s="306"/>
    </row>
    <row r="3" spans="2:7" ht="15.6" x14ac:dyDescent="0.3">
      <c r="B3" s="407" t="s">
        <v>260</v>
      </c>
      <c r="C3" s="408"/>
      <c r="D3" s="408"/>
      <c r="E3" s="408"/>
      <c r="F3" s="409"/>
      <c r="G3" s="306"/>
    </row>
    <row r="4" spans="2:7" ht="15.6" x14ac:dyDescent="0.3">
      <c r="B4" s="410" t="s">
        <v>261</v>
      </c>
      <c r="C4" s="412" t="s">
        <v>262</v>
      </c>
      <c r="D4" s="413"/>
      <c r="E4" s="414" t="s">
        <v>263</v>
      </c>
      <c r="F4" s="415"/>
      <c r="G4" s="306"/>
    </row>
    <row r="5" spans="2:7" ht="15.6" x14ac:dyDescent="0.3">
      <c r="B5" s="411"/>
      <c r="C5" s="307" t="s">
        <v>264</v>
      </c>
      <c r="D5" s="307" t="s">
        <v>265</v>
      </c>
      <c r="E5" s="307" t="s">
        <v>266</v>
      </c>
      <c r="F5" s="308" t="s">
        <v>265</v>
      </c>
      <c r="G5" s="306"/>
    </row>
    <row r="6" spans="2:7" ht="15.6" x14ac:dyDescent="0.3">
      <c r="B6" s="309" t="s">
        <v>267</v>
      </c>
      <c r="C6" s="310"/>
      <c r="D6" s="310"/>
      <c r="E6" s="310"/>
      <c r="F6" s="311"/>
      <c r="G6" s="306"/>
    </row>
    <row r="7" spans="2:7" ht="15.6" x14ac:dyDescent="0.3">
      <c r="B7" s="309" t="s">
        <v>268</v>
      </c>
      <c r="C7" s="310"/>
      <c r="D7" s="310"/>
      <c r="E7" s="310"/>
      <c r="F7" s="311"/>
      <c r="G7" s="306"/>
    </row>
    <row r="8" spans="2:7" ht="15.6" x14ac:dyDescent="0.3">
      <c r="B8" s="309" t="s">
        <v>269</v>
      </c>
      <c r="C8" s="310"/>
      <c r="D8" s="310"/>
      <c r="E8" s="310"/>
      <c r="F8" s="311"/>
      <c r="G8" s="306"/>
    </row>
    <row r="9" spans="2:7" ht="15.6" x14ac:dyDescent="0.3">
      <c r="B9" s="309" t="s">
        <v>270</v>
      </c>
      <c r="C9" s="310"/>
      <c r="D9" s="310"/>
      <c r="E9" s="310"/>
      <c r="F9" s="311"/>
      <c r="G9" s="306"/>
    </row>
    <row r="10" spans="2:7" ht="15.6" x14ac:dyDescent="0.3">
      <c r="B10" s="309" t="s">
        <v>271</v>
      </c>
      <c r="C10" s="310"/>
      <c r="D10" s="310"/>
      <c r="E10" s="310"/>
      <c r="F10" s="311"/>
      <c r="G10" s="306"/>
    </row>
    <row r="11" spans="2:7" ht="15.6" x14ac:dyDescent="0.3">
      <c r="B11" s="309" t="s">
        <v>272</v>
      </c>
      <c r="C11" s="310"/>
      <c r="D11" s="310"/>
      <c r="E11" s="310"/>
      <c r="F11" s="311"/>
      <c r="G11" s="306"/>
    </row>
    <row r="12" spans="2:7" ht="15.6" x14ac:dyDescent="0.3">
      <c r="B12" s="309" t="s">
        <v>273</v>
      </c>
      <c r="C12" s="310"/>
      <c r="D12" s="310"/>
      <c r="E12" s="310"/>
      <c r="F12" s="311"/>
      <c r="G12" s="306"/>
    </row>
    <row r="13" spans="2:7" ht="15.6" x14ac:dyDescent="0.3">
      <c r="B13" s="309" t="s">
        <v>274</v>
      </c>
      <c r="C13" s="310"/>
      <c r="D13" s="310"/>
      <c r="E13" s="310"/>
      <c r="F13" s="311"/>
      <c r="G13" s="306"/>
    </row>
    <row r="14" spans="2:7" ht="15.6" x14ac:dyDescent="0.3">
      <c r="B14" s="309" t="s">
        <v>275</v>
      </c>
      <c r="C14" s="310"/>
      <c r="D14" s="310"/>
      <c r="E14" s="310"/>
      <c r="F14" s="311"/>
      <c r="G14" s="306"/>
    </row>
    <row r="15" spans="2:7" ht="15.6" x14ac:dyDescent="0.3">
      <c r="B15" s="309" t="s">
        <v>276</v>
      </c>
      <c r="C15" s="310"/>
      <c r="D15" s="310"/>
      <c r="E15" s="310"/>
      <c r="F15" s="311"/>
      <c r="G15" s="306"/>
    </row>
    <row r="16" spans="2:7" ht="15.6" x14ac:dyDescent="0.3">
      <c r="B16" s="309" t="s">
        <v>277</v>
      </c>
      <c r="C16" s="310"/>
      <c r="D16" s="310"/>
      <c r="E16" s="310"/>
      <c r="F16" s="311"/>
      <c r="G16" s="306"/>
    </row>
    <row r="17" spans="2:7" ht="15.6" x14ac:dyDescent="0.3">
      <c r="B17" s="309" t="s">
        <v>278</v>
      </c>
      <c r="C17" s="310"/>
      <c r="D17" s="310"/>
      <c r="E17" s="310"/>
      <c r="F17" s="311"/>
      <c r="G17" s="306"/>
    </row>
    <row r="18" spans="2:7" ht="15.6" x14ac:dyDescent="0.3">
      <c r="B18" s="309" t="s">
        <v>279</v>
      </c>
      <c r="C18" s="310"/>
      <c r="D18" s="310"/>
      <c r="E18" s="310"/>
      <c r="F18" s="311"/>
      <c r="G18" s="306"/>
    </row>
    <row r="19" spans="2:7" ht="15.6" x14ac:dyDescent="0.3">
      <c r="B19" s="309" t="s">
        <v>280</v>
      </c>
      <c r="C19" s="310"/>
      <c r="D19" s="310"/>
      <c r="E19" s="310"/>
      <c r="F19" s="311"/>
      <c r="G19" s="306"/>
    </row>
    <row r="20" spans="2:7" ht="15.6" x14ac:dyDescent="0.3">
      <c r="B20" s="309" t="s">
        <v>281</v>
      </c>
      <c r="C20" s="310"/>
      <c r="D20" s="310"/>
      <c r="E20" s="310"/>
      <c r="F20" s="311"/>
      <c r="G20" s="306"/>
    </row>
    <row r="21" spans="2:7" ht="15.6" x14ac:dyDescent="0.3">
      <c r="B21" s="309" t="s">
        <v>282</v>
      </c>
      <c r="C21" s="310"/>
      <c r="D21" s="310"/>
      <c r="E21" s="310"/>
      <c r="F21" s="311"/>
      <c r="G21" s="306"/>
    </row>
    <row r="22" spans="2:7" ht="15.6" x14ac:dyDescent="0.3">
      <c r="B22" s="309" t="s">
        <v>283</v>
      </c>
      <c r="C22" s="310"/>
      <c r="D22" s="310"/>
      <c r="E22" s="310"/>
      <c r="F22" s="311"/>
      <c r="G22" s="306"/>
    </row>
    <row r="23" spans="2:7" ht="15.6" x14ac:dyDescent="0.3">
      <c r="B23" s="309" t="s">
        <v>284</v>
      </c>
      <c r="C23" s="310"/>
      <c r="D23" s="310"/>
      <c r="E23" s="310"/>
      <c r="F23" s="311"/>
      <c r="G23" s="306"/>
    </row>
    <row r="24" spans="2:7" ht="15.6" x14ac:dyDescent="0.3">
      <c r="B24" s="309" t="s">
        <v>285</v>
      </c>
      <c r="C24" s="310"/>
      <c r="D24" s="310"/>
      <c r="E24" s="310"/>
      <c r="F24" s="311"/>
      <c r="G24" s="306"/>
    </row>
    <row r="25" spans="2:7" ht="15.6" x14ac:dyDescent="0.3">
      <c r="B25" s="309" t="s">
        <v>286</v>
      </c>
      <c r="C25" s="310"/>
      <c r="D25" s="310"/>
      <c r="E25" s="310"/>
      <c r="F25" s="311"/>
      <c r="G25" s="306"/>
    </row>
    <row r="26" spans="2:7" ht="16.2" thickBot="1" x14ac:dyDescent="0.35">
      <c r="B26" s="312" t="s">
        <v>287</v>
      </c>
      <c r="C26" s="313">
        <v>8742500000</v>
      </c>
      <c r="D26" s="313">
        <v>8742500000</v>
      </c>
      <c r="E26" s="313">
        <v>1990000000</v>
      </c>
      <c r="F26" s="314">
        <v>1990000000</v>
      </c>
      <c r="G26" s="306"/>
    </row>
    <row r="27" spans="2:7" ht="16.2" thickBot="1" x14ac:dyDescent="0.35">
      <c r="B27" s="306"/>
      <c r="C27" s="306"/>
      <c r="D27" s="306"/>
      <c r="E27" s="306"/>
      <c r="F27" s="306"/>
      <c r="G27" s="306"/>
    </row>
    <row r="28" spans="2:7" ht="15.6" x14ac:dyDescent="0.3">
      <c r="B28" s="315" t="s">
        <v>288</v>
      </c>
      <c r="C28" s="316"/>
      <c r="D28" s="316"/>
      <c r="E28" s="316"/>
      <c r="F28" s="317"/>
      <c r="G28" s="306"/>
    </row>
    <row r="29" spans="2:7" ht="31.5" customHeight="1" x14ac:dyDescent="0.3">
      <c r="B29" s="419" t="s">
        <v>342</v>
      </c>
      <c r="C29" s="420"/>
      <c r="D29" s="420"/>
      <c r="E29" s="420"/>
      <c r="F29" s="421"/>
      <c r="G29" s="306"/>
    </row>
    <row r="30" spans="2:7" ht="15.75" customHeight="1" x14ac:dyDescent="0.3">
      <c r="B30" s="422" t="s">
        <v>289</v>
      </c>
      <c r="C30" s="423"/>
      <c r="D30" s="423"/>
      <c r="E30" s="423"/>
      <c r="F30" s="424"/>
      <c r="G30" s="306"/>
    </row>
    <row r="31" spans="2:7" ht="15.75" customHeight="1" x14ac:dyDescent="0.3">
      <c r="B31" s="422" t="s">
        <v>290</v>
      </c>
      <c r="C31" s="423"/>
      <c r="D31" s="423"/>
      <c r="E31" s="423"/>
      <c r="F31" s="424"/>
      <c r="G31" s="306"/>
    </row>
    <row r="32" spans="2:7" ht="16.5" customHeight="1" thickBot="1" x14ac:dyDescent="0.35">
      <c r="B32" s="416" t="s">
        <v>291</v>
      </c>
      <c r="C32" s="417"/>
      <c r="D32" s="417"/>
      <c r="E32" s="417"/>
      <c r="F32" s="418"/>
      <c r="G32" s="306"/>
    </row>
    <row r="33" spans="2:7" ht="15.6" x14ac:dyDescent="0.3">
      <c r="B33" s="306"/>
      <c r="C33" s="306"/>
      <c r="D33" s="306"/>
      <c r="E33" s="306"/>
      <c r="F33" s="306"/>
      <c r="G33" s="306"/>
    </row>
    <row r="34" spans="2:7" ht="15.6" x14ac:dyDescent="0.3">
      <c r="B34" s="306" t="s">
        <v>292</v>
      </c>
      <c r="C34" s="306"/>
      <c r="D34" s="306"/>
      <c r="E34" s="306"/>
      <c r="F34" s="306"/>
      <c r="G34" s="306"/>
    </row>
    <row r="35" spans="2:7" ht="15.6" x14ac:dyDescent="0.3">
      <c r="B35" s="306" t="s">
        <v>293</v>
      </c>
      <c r="C35" s="306"/>
      <c r="D35" s="306"/>
      <c r="E35" s="306"/>
      <c r="F35" s="306"/>
      <c r="G35" s="306"/>
    </row>
    <row r="36" spans="2:7" ht="15.6" x14ac:dyDescent="0.3">
      <c r="B36" s="306" t="s">
        <v>294</v>
      </c>
      <c r="C36" s="306"/>
      <c r="D36" s="306"/>
      <c r="E36" s="306"/>
      <c r="F36" s="306"/>
      <c r="G36" s="306"/>
    </row>
    <row r="37" spans="2:7" ht="15.6" x14ac:dyDescent="0.3">
      <c r="B37" s="306"/>
      <c r="C37" s="306"/>
      <c r="D37" s="306"/>
      <c r="E37" s="306"/>
      <c r="F37" s="306"/>
      <c r="G37" s="306"/>
    </row>
    <row r="38" spans="2:7" ht="16.2" thickBot="1" x14ac:dyDescent="0.35">
      <c r="B38" s="306" t="s">
        <v>295</v>
      </c>
      <c r="C38" s="306"/>
      <c r="D38" s="306"/>
      <c r="E38" s="306"/>
      <c r="F38" s="306"/>
      <c r="G38" s="306"/>
    </row>
    <row r="39" spans="2:7" ht="15.6" x14ac:dyDescent="0.3">
      <c r="B39" s="315" t="s">
        <v>296</v>
      </c>
      <c r="C39" s="316"/>
      <c r="D39" s="317"/>
      <c r="E39" s="306"/>
      <c r="F39" s="306"/>
      <c r="G39" s="306"/>
    </row>
    <row r="40" spans="2:7" ht="15.6" x14ac:dyDescent="0.3">
      <c r="B40" s="318" t="s">
        <v>270</v>
      </c>
      <c r="C40" s="306"/>
      <c r="D40" s="319"/>
      <c r="E40" s="306"/>
      <c r="F40" s="306"/>
      <c r="G40" s="306"/>
    </row>
    <row r="41" spans="2:7" ht="16.2" thickBot="1" x14ac:dyDescent="0.35">
      <c r="B41" s="320" t="s">
        <v>297</v>
      </c>
      <c r="C41" s="321"/>
      <c r="D41" s="322"/>
      <c r="E41" s="306"/>
      <c r="F41" s="306"/>
      <c r="G41" s="306"/>
    </row>
    <row r="42" spans="2:7" ht="16.2" thickBot="1" x14ac:dyDescent="0.35">
      <c r="B42" s="306"/>
      <c r="C42" s="306"/>
      <c r="D42" s="306"/>
      <c r="E42" s="306"/>
      <c r="F42" s="306"/>
      <c r="G42" s="306"/>
    </row>
    <row r="43" spans="2:7" ht="15.6" x14ac:dyDescent="0.3">
      <c r="B43" s="315" t="s">
        <v>298</v>
      </c>
      <c r="C43" s="324"/>
      <c r="D43" s="317"/>
      <c r="E43" s="306"/>
      <c r="F43" s="306"/>
      <c r="G43" s="306"/>
    </row>
    <row r="44" spans="2:7" ht="15.6" x14ac:dyDescent="0.3">
      <c r="B44" s="326"/>
      <c r="C44" s="325"/>
      <c r="D44" s="327"/>
      <c r="E44" s="306"/>
      <c r="F44" s="306"/>
      <c r="G44" s="306"/>
    </row>
    <row r="45" spans="2:7" ht="15.6" x14ac:dyDescent="0.3">
      <c r="B45" s="318" t="s">
        <v>270</v>
      </c>
      <c r="C45" s="306"/>
      <c r="D45" s="319"/>
      <c r="E45" s="306"/>
      <c r="F45" s="306"/>
      <c r="G45" s="306"/>
    </row>
    <row r="46" spans="2:7" ht="16.2" thickBot="1" x14ac:dyDescent="0.35">
      <c r="B46" s="320" t="s">
        <v>299</v>
      </c>
      <c r="C46" s="321"/>
      <c r="D46" s="322"/>
      <c r="E46" s="306"/>
      <c r="F46" s="306"/>
      <c r="G46" s="306"/>
    </row>
    <row r="47" spans="2:7" ht="16.2" thickBot="1" x14ac:dyDescent="0.35">
      <c r="B47" s="306"/>
      <c r="C47" s="306"/>
      <c r="D47" s="306"/>
      <c r="E47" s="306"/>
      <c r="F47" s="306"/>
      <c r="G47" s="306"/>
    </row>
    <row r="48" spans="2:7" ht="15.6" x14ac:dyDescent="0.3">
      <c r="B48" s="315" t="s">
        <v>300</v>
      </c>
      <c r="C48" s="324"/>
      <c r="D48" s="317"/>
      <c r="E48" s="306"/>
      <c r="F48" s="306"/>
      <c r="G48" s="306"/>
    </row>
    <row r="49" spans="2:7" ht="15.6" x14ac:dyDescent="0.3">
      <c r="B49" s="326"/>
      <c r="C49" s="325"/>
      <c r="D49" s="319"/>
      <c r="E49" s="306"/>
      <c r="F49" s="306"/>
      <c r="G49" s="306"/>
    </row>
    <row r="50" spans="2:7" ht="15.6" x14ac:dyDescent="0.3">
      <c r="B50" s="318" t="s">
        <v>301</v>
      </c>
      <c r="C50" s="306"/>
      <c r="D50" s="319"/>
      <c r="E50" s="306"/>
      <c r="F50" s="306"/>
      <c r="G50" s="306"/>
    </row>
    <row r="51" spans="2:7" ht="16.2" thickBot="1" x14ac:dyDescent="0.35">
      <c r="B51" s="320" t="s">
        <v>302</v>
      </c>
      <c r="C51" s="321"/>
      <c r="D51" s="322"/>
      <c r="E51" s="306"/>
      <c r="F51" s="306"/>
      <c r="G51" s="306"/>
    </row>
    <row r="52" spans="2:7" ht="16.2" thickBot="1" x14ac:dyDescent="0.35">
      <c r="B52" s="306"/>
      <c r="C52" s="306"/>
      <c r="D52" s="306"/>
      <c r="E52" s="306"/>
      <c r="F52" s="306"/>
      <c r="G52" s="306"/>
    </row>
    <row r="53" spans="2:7" ht="15.6" x14ac:dyDescent="0.3">
      <c r="B53" s="315" t="s">
        <v>303</v>
      </c>
      <c r="C53" s="316"/>
      <c r="D53" s="316"/>
      <c r="E53" s="316"/>
      <c r="F53" s="316"/>
      <c r="G53" s="317"/>
    </row>
    <row r="54" spans="2:7" ht="15.6" x14ac:dyDescent="0.3">
      <c r="B54" s="425" t="s">
        <v>304</v>
      </c>
      <c r="C54" s="426"/>
      <c r="D54" s="426"/>
      <c r="E54" s="426"/>
      <c r="F54" s="426"/>
      <c r="G54" s="427"/>
    </row>
    <row r="55" spans="2:7" ht="15.6" x14ac:dyDescent="0.3">
      <c r="B55" s="328" t="s">
        <v>305</v>
      </c>
      <c r="C55" s="329" t="s">
        <v>306</v>
      </c>
      <c r="D55" s="329" t="s">
        <v>307</v>
      </c>
      <c r="E55" s="329" t="s">
        <v>308</v>
      </c>
      <c r="F55" s="329" t="s">
        <v>309</v>
      </c>
      <c r="G55" s="329" t="s">
        <v>310</v>
      </c>
    </row>
    <row r="56" spans="2:7" ht="15.6" x14ac:dyDescent="0.3">
      <c r="B56" s="330" t="s">
        <v>280</v>
      </c>
      <c r="C56" s="310"/>
      <c r="D56" s="331" t="s">
        <v>311</v>
      </c>
      <c r="E56" s="310"/>
      <c r="F56" s="310">
        <f>'Cokas I'!F57</f>
        <v>0</v>
      </c>
      <c r="G56" s="332">
        <v>0</v>
      </c>
    </row>
    <row r="57" spans="2:7" ht="15.6" x14ac:dyDescent="0.3">
      <c r="B57" s="330" t="s">
        <v>282</v>
      </c>
      <c r="C57" s="310"/>
      <c r="D57" s="331" t="s">
        <v>311</v>
      </c>
      <c r="E57" s="310"/>
      <c r="F57" s="310">
        <f>'Cokas I'!F58</f>
        <v>0</v>
      </c>
      <c r="G57" s="332">
        <v>0</v>
      </c>
    </row>
    <row r="58" spans="2:7" ht="15.6" x14ac:dyDescent="0.3">
      <c r="B58" s="330" t="s">
        <v>312</v>
      </c>
      <c r="C58" s="310"/>
      <c r="D58" s="331" t="s">
        <v>311</v>
      </c>
      <c r="E58" s="310"/>
      <c r="F58" s="310">
        <f>'Cokas I'!F59</f>
        <v>0</v>
      </c>
      <c r="G58" s="332">
        <v>0</v>
      </c>
    </row>
    <row r="59" spans="2:7" ht="16.2" thickBot="1" x14ac:dyDescent="0.35">
      <c r="B59" s="333"/>
      <c r="C59" s="334"/>
      <c r="D59" s="321"/>
      <c r="E59" s="321"/>
      <c r="F59" s="321"/>
      <c r="G59" s="322"/>
    </row>
    <row r="60" spans="2:7" ht="16.2" thickBot="1" x14ac:dyDescent="0.35">
      <c r="B60" s="318"/>
      <c r="C60" s="306"/>
      <c r="D60" s="306"/>
      <c r="E60" s="306"/>
      <c r="F60" s="306"/>
      <c r="G60" s="319"/>
    </row>
    <row r="61" spans="2:7" ht="15.6" x14ac:dyDescent="0.3">
      <c r="B61" s="315" t="s">
        <v>313</v>
      </c>
      <c r="C61" s="316"/>
      <c r="D61" s="317"/>
      <c r="E61" s="306"/>
      <c r="F61" s="306"/>
      <c r="G61" s="319"/>
    </row>
    <row r="62" spans="2:7" ht="15.6" x14ac:dyDescent="0.3">
      <c r="B62" s="318" t="s">
        <v>280</v>
      </c>
      <c r="C62" s="306"/>
      <c r="D62" s="319"/>
      <c r="E62" s="306"/>
      <c r="F62" s="306"/>
      <c r="G62" s="319"/>
    </row>
    <row r="63" spans="2:7" ht="15.6" x14ac:dyDescent="0.3">
      <c r="B63" s="318" t="s">
        <v>314</v>
      </c>
      <c r="C63" s="306"/>
      <c r="D63" s="319"/>
      <c r="E63" s="306"/>
      <c r="F63" s="306"/>
      <c r="G63" s="319"/>
    </row>
    <row r="64" spans="2:7" ht="16.2" thickBot="1" x14ac:dyDescent="0.35">
      <c r="B64" s="320" t="s">
        <v>315</v>
      </c>
      <c r="C64" s="321"/>
      <c r="D64" s="322"/>
      <c r="E64" s="321"/>
      <c r="F64" s="321"/>
      <c r="G64" s="322"/>
    </row>
    <row r="65" spans="2:7" ht="16.2" thickBot="1" x14ac:dyDescent="0.35">
      <c r="B65" s="306"/>
      <c r="C65" s="306"/>
      <c r="D65" s="306"/>
      <c r="E65" s="306"/>
      <c r="F65" s="306"/>
      <c r="G65" s="306"/>
    </row>
    <row r="66" spans="2:7" ht="15.6" x14ac:dyDescent="0.3">
      <c r="B66" s="315" t="s">
        <v>316</v>
      </c>
      <c r="C66" s="324"/>
      <c r="D66" s="324"/>
      <c r="E66" s="316"/>
      <c r="F66" s="317"/>
      <c r="G66" s="306"/>
    </row>
    <row r="67" spans="2:7" ht="15.6" x14ac:dyDescent="0.3">
      <c r="B67" s="335" t="s">
        <v>317</v>
      </c>
      <c r="C67" s="323"/>
      <c r="D67" s="306"/>
      <c r="E67" s="306"/>
      <c r="F67" s="319"/>
      <c r="G67" s="306"/>
    </row>
    <row r="68" spans="2:7" ht="15.6" x14ac:dyDescent="0.3">
      <c r="B68" s="318" t="s">
        <v>318</v>
      </c>
      <c r="C68" s="306"/>
      <c r="D68" s="306"/>
      <c r="E68" s="306"/>
      <c r="F68" s="319"/>
      <c r="G68" s="306"/>
    </row>
    <row r="69" spans="2:7" ht="15.6" x14ac:dyDescent="0.3">
      <c r="B69" s="318" t="s">
        <v>319</v>
      </c>
      <c r="C69" s="306"/>
      <c r="D69" s="325"/>
      <c r="E69" s="325"/>
      <c r="F69" s="319"/>
      <c r="G69" s="306"/>
    </row>
    <row r="70" spans="2:7" ht="15.6" x14ac:dyDescent="0.3">
      <c r="B70" s="318" t="s">
        <v>286</v>
      </c>
      <c r="C70" s="336"/>
      <c r="D70" s="325"/>
      <c r="E70" s="325"/>
      <c r="F70" s="319"/>
      <c r="G70" s="306"/>
    </row>
    <row r="71" spans="2:7" ht="15.6" x14ac:dyDescent="0.3">
      <c r="B71" s="318"/>
      <c r="C71" s="306"/>
      <c r="D71" s="306"/>
      <c r="E71" s="306"/>
      <c r="F71" s="319"/>
      <c r="G71" s="306"/>
    </row>
    <row r="72" spans="2:7" ht="15.6" x14ac:dyDescent="0.3">
      <c r="B72" s="318" t="s">
        <v>320</v>
      </c>
      <c r="C72" s="336"/>
      <c r="D72" s="325"/>
      <c r="E72" s="306"/>
      <c r="F72" s="319"/>
      <c r="G72" s="306"/>
    </row>
    <row r="73" spans="2:7" ht="15.6" x14ac:dyDescent="0.3">
      <c r="B73" s="318" t="s">
        <v>321</v>
      </c>
      <c r="C73" s="306"/>
      <c r="D73" s="306"/>
      <c r="E73" s="306"/>
      <c r="F73" s="319"/>
      <c r="G73" s="306"/>
    </row>
    <row r="74" spans="2:7" ht="15.6" x14ac:dyDescent="0.3">
      <c r="B74" s="318"/>
      <c r="C74" s="306"/>
      <c r="D74" s="306"/>
      <c r="E74" s="306"/>
      <c r="F74" s="319"/>
      <c r="G74" s="306"/>
    </row>
    <row r="75" spans="2:7" ht="15.6" x14ac:dyDescent="0.3">
      <c r="B75" s="335" t="s">
        <v>322</v>
      </c>
      <c r="C75" s="323"/>
      <c r="D75" s="306"/>
      <c r="E75" s="306"/>
      <c r="F75" s="319"/>
      <c r="G75" s="306"/>
    </row>
    <row r="76" spans="2:7" ht="15.6" x14ac:dyDescent="0.3">
      <c r="B76" s="318" t="s">
        <v>318</v>
      </c>
      <c r="C76" s="306"/>
      <c r="D76" s="306"/>
      <c r="E76" s="306"/>
      <c r="F76" s="319"/>
      <c r="G76" s="306"/>
    </row>
    <row r="77" spans="2:7" ht="15.6" x14ac:dyDescent="0.3">
      <c r="B77" s="318" t="s">
        <v>323</v>
      </c>
      <c r="C77" s="306"/>
      <c r="D77" s="325"/>
      <c r="E77" s="325"/>
      <c r="F77" s="319"/>
      <c r="G77" s="306"/>
    </row>
    <row r="78" spans="2:7" ht="15.6" x14ac:dyDescent="0.3">
      <c r="B78" s="318" t="s">
        <v>286</v>
      </c>
      <c r="C78" s="336"/>
      <c r="D78" s="325"/>
      <c r="E78" s="325"/>
      <c r="F78" s="319"/>
      <c r="G78" s="306"/>
    </row>
    <row r="79" spans="2:7" ht="16.2" thickBot="1" x14ac:dyDescent="0.35">
      <c r="B79" s="320" t="s">
        <v>321</v>
      </c>
      <c r="C79" s="321"/>
      <c r="D79" s="321"/>
      <c r="E79" s="321"/>
      <c r="F79" s="322"/>
      <c r="G79" s="306"/>
    </row>
    <row r="80" spans="2:7" ht="16.2" thickBot="1" x14ac:dyDescent="0.35">
      <c r="B80" s="306"/>
      <c r="C80" s="306"/>
      <c r="D80" s="306"/>
      <c r="E80" s="306"/>
      <c r="F80" s="306"/>
      <c r="G80" s="306"/>
    </row>
    <row r="81" spans="2:7" ht="15.6" x14ac:dyDescent="0.3">
      <c r="B81" s="315" t="s">
        <v>324</v>
      </c>
      <c r="C81" s="324"/>
      <c r="D81" s="324"/>
      <c r="E81" s="324"/>
      <c r="F81" s="317"/>
      <c r="G81" s="306"/>
    </row>
    <row r="82" spans="2:7" ht="15.6" x14ac:dyDescent="0.3">
      <c r="B82" s="335" t="s">
        <v>325</v>
      </c>
      <c r="C82" s="306"/>
      <c r="D82" s="306"/>
      <c r="E82" s="306"/>
      <c r="F82" s="319"/>
      <c r="G82" s="306"/>
    </row>
    <row r="83" spans="2:7" ht="15.6" x14ac:dyDescent="0.3">
      <c r="B83" s="318" t="s">
        <v>318</v>
      </c>
      <c r="C83" s="306"/>
      <c r="D83" s="306"/>
      <c r="E83" s="306"/>
      <c r="F83" s="319"/>
      <c r="G83" s="306"/>
    </row>
    <row r="84" spans="2:7" ht="15.6" x14ac:dyDescent="0.3">
      <c r="B84" s="318" t="s">
        <v>326</v>
      </c>
      <c r="C84" s="306"/>
      <c r="D84" s="325"/>
      <c r="E84" s="325"/>
      <c r="F84" s="319"/>
      <c r="G84" s="306"/>
    </row>
    <row r="85" spans="2:7" ht="17.399999999999999" x14ac:dyDescent="0.45">
      <c r="B85" s="318" t="s">
        <v>286</v>
      </c>
      <c r="C85" s="349"/>
      <c r="D85" s="325"/>
      <c r="E85" s="306"/>
      <c r="F85" s="319"/>
      <c r="G85" s="306"/>
    </row>
    <row r="86" spans="2:7" ht="15.6" x14ac:dyDescent="0.3">
      <c r="B86" s="318" t="s">
        <v>327</v>
      </c>
      <c r="C86" s="306"/>
      <c r="D86" s="306"/>
      <c r="E86" s="306"/>
      <c r="F86" s="319"/>
      <c r="G86" s="306"/>
    </row>
    <row r="87" spans="2:7" ht="15.6" x14ac:dyDescent="0.3">
      <c r="B87" s="318"/>
      <c r="C87" s="306"/>
      <c r="D87" s="306"/>
      <c r="E87" s="306"/>
      <c r="F87" s="319"/>
      <c r="G87" s="306"/>
    </row>
    <row r="88" spans="2:7" ht="15.6" x14ac:dyDescent="0.3">
      <c r="B88" s="335" t="s">
        <v>328</v>
      </c>
      <c r="C88" s="306"/>
      <c r="D88" s="306"/>
      <c r="E88" s="306"/>
      <c r="F88" s="319"/>
      <c r="G88" s="306"/>
    </row>
    <row r="89" spans="2:7" ht="15.6" x14ac:dyDescent="0.3">
      <c r="B89" s="318" t="s">
        <v>318</v>
      </c>
      <c r="C89" s="306"/>
      <c r="D89" s="306"/>
      <c r="E89" s="306"/>
      <c r="F89" s="319"/>
      <c r="G89" s="306"/>
    </row>
    <row r="90" spans="2:7" ht="15.6" x14ac:dyDescent="0.3">
      <c r="B90" s="318" t="s">
        <v>329</v>
      </c>
      <c r="C90" s="306"/>
      <c r="D90" s="325"/>
      <c r="E90" s="306"/>
      <c r="F90" s="319"/>
      <c r="G90" s="306"/>
    </row>
    <row r="91" spans="2:7" ht="17.399999999999999" x14ac:dyDescent="0.45">
      <c r="B91" s="318" t="s">
        <v>286</v>
      </c>
      <c r="C91" s="349"/>
      <c r="D91" s="325"/>
      <c r="E91" s="306"/>
      <c r="F91" s="319"/>
      <c r="G91" s="306"/>
    </row>
    <row r="92" spans="2:7" ht="16.2" thickBot="1" x14ac:dyDescent="0.35">
      <c r="B92" s="320" t="s">
        <v>327</v>
      </c>
      <c r="C92" s="321"/>
      <c r="D92" s="321"/>
      <c r="E92" s="321"/>
      <c r="F92" s="322"/>
      <c r="G92" s="306"/>
    </row>
  </sheetData>
  <sheetProtection sheet="1" objects="1" scenarios="1" formatCells="0" formatColumns="0" formatRows="0" autoFilter="0"/>
  <mergeCells count="11">
    <mergeCell ref="B32:F32"/>
    <mergeCell ref="B29:F29"/>
    <mergeCell ref="B30:F30"/>
    <mergeCell ref="B31:F31"/>
    <mergeCell ref="B54:G54"/>
    <mergeCell ref="B1:F1"/>
    <mergeCell ref="B2:F2"/>
    <mergeCell ref="B3:F3"/>
    <mergeCell ref="B4:B5"/>
    <mergeCell ref="C4:D4"/>
    <mergeCell ref="E4:F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7560-95EB-493B-AC92-65D13E22122F}">
  <sheetPr codeName="Sheet18"/>
  <dimension ref="A1:H21"/>
  <sheetViews>
    <sheetView topLeftCell="A19" zoomScaleNormal="100" workbookViewId="0">
      <selection sqref="A1:G1"/>
    </sheetView>
  </sheetViews>
  <sheetFormatPr defaultRowHeight="14.4" x14ac:dyDescent="0.3"/>
  <cols>
    <col min="1" max="1" width="26.109375" customWidth="1"/>
    <col min="2" max="3" width="26" customWidth="1"/>
    <col min="4" max="4" width="19.33203125" customWidth="1"/>
    <col min="5" max="5" width="24.33203125" customWidth="1"/>
    <col min="6" max="6" width="25.44140625" customWidth="1"/>
    <col min="7" max="7" width="22.109375" customWidth="1"/>
    <col min="8" max="8" width="42.33203125" style="231" customWidth="1"/>
    <col min="9" max="9" width="24.33203125" customWidth="1"/>
  </cols>
  <sheetData>
    <row r="1" spans="1:7" ht="15.6" x14ac:dyDescent="0.3">
      <c r="A1" s="432" t="s">
        <v>200</v>
      </c>
      <c r="B1" s="433"/>
      <c r="C1" s="433"/>
      <c r="D1" s="433"/>
      <c r="E1" s="433"/>
      <c r="F1" s="433"/>
      <c r="G1" s="434"/>
    </row>
    <row r="2" spans="1:7" ht="15.6" x14ac:dyDescent="0.3">
      <c r="A2" s="435" t="s">
        <v>195</v>
      </c>
      <c r="B2" s="436"/>
      <c r="C2" s="436"/>
      <c r="D2" s="436"/>
      <c r="E2" s="436"/>
      <c r="F2" s="436"/>
      <c r="G2" s="437"/>
    </row>
    <row r="3" spans="1:7" ht="16.2" thickBot="1" x14ac:dyDescent="0.35">
      <c r="A3" s="438" t="s">
        <v>205</v>
      </c>
      <c r="B3" s="439"/>
      <c r="C3" s="439"/>
      <c r="D3" s="439"/>
      <c r="E3" s="439"/>
      <c r="F3" s="439"/>
      <c r="G3" s="440"/>
    </row>
    <row r="4" spans="1:7" ht="15.6" x14ac:dyDescent="0.3">
      <c r="A4" s="441" t="s">
        <v>39</v>
      </c>
      <c r="B4" s="428" t="s">
        <v>202</v>
      </c>
      <c r="C4" s="428" t="s">
        <v>203</v>
      </c>
      <c r="D4" s="430" t="s">
        <v>176</v>
      </c>
      <c r="E4" s="430"/>
      <c r="F4" s="430" t="s">
        <v>43</v>
      </c>
      <c r="G4" s="431"/>
    </row>
    <row r="5" spans="1:7" ht="15.6" x14ac:dyDescent="0.3">
      <c r="A5" s="442"/>
      <c r="B5" s="429"/>
      <c r="C5" s="429"/>
      <c r="D5" s="227" t="s">
        <v>44</v>
      </c>
      <c r="E5" s="227" t="s">
        <v>45</v>
      </c>
      <c r="F5" s="227" t="s">
        <v>44</v>
      </c>
      <c r="G5" s="228" t="s">
        <v>45</v>
      </c>
    </row>
    <row r="6" spans="1:7" ht="15.6" x14ac:dyDescent="0.3">
      <c r="A6" s="224" t="s">
        <v>134</v>
      </c>
      <c r="B6" s="198">
        <f>'Kasus I'!C6</f>
        <v>0</v>
      </c>
      <c r="C6" s="198">
        <f>'Kasus I'!E6</f>
        <v>0</v>
      </c>
      <c r="D6" s="198"/>
      <c r="E6" s="198"/>
      <c r="F6" s="198">
        <f>B6+C6</f>
        <v>0</v>
      </c>
      <c r="G6" s="199"/>
    </row>
    <row r="7" spans="1:7" ht="15.6" x14ac:dyDescent="0.3">
      <c r="A7" s="224" t="s">
        <v>7</v>
      </c>
      <c r="B7" s="198">
        <f>'Kasus I'!C7</f>
        <v>0</v>
      </c>
      <c r="C7" s="198">
        <f>'Kasus I'!E7</f>
        <v>0</v>
      </c>
      <c r="D7" s="198"/>
      <c r="E7" s="198"/>
      <c r="F7" s="198">
        <f>B7+C7</f>
        <v>0</v>
      </c>
      <c r="G7" s="199"/>
    </row>
    <row r="8" spans="1:7" ht="15.6" x14ac:dyDescent="0.3">
      <c r="A8" s="224" t="s">
        <v>8</v>
      </c>
      <c r="B8" s="198">
        <f>'Kasus I'!C8</f>
        <v>0</v>
      </c>
      <c r="C8" s="198">
        <f>'Kasus I'!E8</f>
        <v>0</v>
      </c>
      <c r="D8" s="198"/>
      <c r="E8" s="198">
        <f>'Kasus I'!D64</f>
        <v>0</v>
      </c>
      <c r="F8" s="198">
        <f>B8+C8-E8</f>
        <v>0</v>
      </c>
      <c r="G8" s="199"/>
    </row>
    <row r="9" spans="1:7" ht="15.6" x14ac:dyDescent="0.3">
      <c r="A9" s="224" t="s">
        <v>204</v>
      </c>
      <c r="B9" s="198">
        <f>'Kasus I'!C9</f>
        <v>0</v>
      </c>
      <c r="C9" s="198"/>
      <c r="D9" s="198"/>
      <c r="E9" s="198">
        <f>'Kasus I'!C73</f>
        <v>0</v>
      </c>
      <c r="F9" s="198"/>
      <c r="G9" s="199"/>
    </row>
    <row r="10" spans="1:7" ht="15.6" x14ac:dyDescent="0.3">
      <c r="A10" s="224" t="s">
        <v>9</v>
      </c>
      <c r="B10" s="198">
        <f>'Kasus I'!C10</f>
        <v>0</v>
      </c>
      <c r="C10" s="198">
        <f>'Kasus I'!E10</f>
        <v>0</v>
      </c>
      <c r="D10" s="198"/>
      <c r="E10" s="198"/>
      <c r="F10" s="198">
        <f>B10+C10</f>
        <v>0</v>
      </c>
      <c r="G10" s="199"/>
    </row>
    <row r="11" spans="1:7" ht="15.6" x14ac:dyDescent="0.3">
      <c r="A11" s="224" t="s">
        <v>135</v>
      </c>
      <c r="B11" s="198">
        <f>'Kasus I'!C11</f>
        <v>0</v>
      </c>
      <c r="C11" s="198">
        <f>'Kasus I'!E11</f>
        <v>0</v>
      </c>
      <c r="D11" s="198"/>
      <c r="E11" s="198"/>
      <c r="F11" s="198">
        <f>B11+C11</f>
        <v>0</v>
      </c>
      <c r="G11" s="199"/>
    </row>
    <row r="12" spans="1:7" ht="15.6" x14ac:dyDescent="0.3">
      <c r="A12" s="224" t="s">
        <v>11</v>
      </c>
      <c r="B12" s="198">
        <f>-'Kasus I'!D13</f>
        <v>0</v>
      </c>
      <c r="C12" s="198">
        <f>-'Kasus I'!F13</f>
        <v>0</v>
      </c>
      <c r="D12" s="198"/>
      <c r="E12" s="198"/>
      <c r="F12" s="198">
        <f>B12+C12</f>
        <v>0</v>
      </c>
      <c r="G12" s="199"/>
    </row>
    <row r="13" spans="1:7" ht="15.6" x14ac:dyDescent="0.3">
      <c r="A13" s="224" t="s">
        <v>66</v>
      </c>
      <c r="B13" s="198">
        <f>'Kasus I'!C12</f>
        <v>0</v>
      </c>
      <c r="C13" s="198"/>
      <c r="D13" s="198"/>
      <c r="E13" s="198"/>
      <c r="F13" s="198">
        <f>B13</f>
        <v>0</v>
      </c>
      <c r="G13" s="199"/>
    </row>
    <row r="14" spans="1:7" ht="15.6" x14ac:dyDescent="0.3">
      <c r="A14" s="224" t="s">
        <v>67</v>
      </c>
      <c r="B14" s="198">
        <f>-'Kasus I'!D14</f>
        <v>0</v>
      </c>
      <c r="C14" s="198"/>
      <c r="D14" s="198"/>
      <c r="E14" s="198"/>
      <c r="F14" s="198">
        <f>B14</f>
        <v>0</v>
      </c>
      <c r="G14" s="199"/>
    </row>
    <row r="15" spans="1:7" ht="15.6" x14ac:dyDescent="0.3">
      <c r="A15" s="229" t="s">
        <v>12</v>
      </c>
      <c r="B15" s="225">
        <f>SUM(B6:B14)</f>
        <v>0</v>
      </c>
      <c r="C15" s="225">
        <f>SUM(C6:C14)</f>
        <v>0</v>
      </c>
      <c r="D15" s="198"/>
      <c r="E15" s="198"/>
      <c r="F15" s="198"/>
      <c r="G15" s="199"/>
    </row>
    <row r="16" spans="1:7" ht="15.6" x14ac:dyDescent="0.3">
      <c r="A16" s="224" t="s">
        <v>13</v>
      </c>
      <c r="B16" s="198">
        <f>'Kasus I'!D15</f>
        <v>0</v>
      </c>
      <c r="C16" s="198">
        <f>'Kasus I'!F15</f>
        <v>0</v>
      </c>
      <c r="D16" s="198"/>
      <c r="E16" s="198"/>
      <c r="F16" s="198"/>
      <c r="G16" s="199">
        <f>B16+C16</f>
        <v>0</v>
      </c>
    </row>
    <row r="17" spans="1:7" ht="15.6" x14ac:dyDescent="0.3">
      <c r="A17" s="224" t="s">
        <v>68</v>
      </c>
      <c r="B17" s="198">
        <f>'Cokas I'!D17</f>
        <v>0</v>
      </c>
      <c r="C17" s="198">
        <f>'Kasus I'!F16</f>
        <v>0</v>
      </c>
      <c r="D17" s="198"/>
      <c r="E17" s="198"/>
      <c r="F17" s="198"/>
      <c r="G17" s="199">
        <f>B17+C17</f>
        <v>0</v>
      </c>
    </row>
    <row r="18" spans="1:7" ht="15.6" x14ac:dyDescent="0.3">
      <c r="A18" s="224" t="s">
        <v>15</v>
      </c>
      <c r="B18" s="198">
        <f>'Kasus I'!D17</f>
        <v>0</v>
      </c>
      <c r="C18" s="198">
        <f>'Kasus I'!F17</f>
        <v>0</v>
      </c>
      <c r="D18" s="198">
        <f>C18</f>
        <v>0</v>
      </c>
      <c r="E18" s="198"/>
      <c r="F18" s="198"/>
      <c r="G18" s="199">
        <f>B18</f>
        <v>0</v>
      </c>
    </row>
    <row r="19" spans="1:7" ht="15.6" x14ac:dyDescent="0.3">
      <c r="A19" s="224" t="s">
        <v>17</v>
      </c>
      <c r="B19" s="198">
        <f>'Kasus I'!C86</f>
        <v>0</v>
      </c>
      <c r="C19" s="198">
        <f>'Kasus I'!C92</f>
        <v>0</v>
      </c>
      <c r="D19" s="198">
        <f>C19</f>
        <v>0</v>
      </c>
      <c r="E19" s="198"/>
      <c r="F19" s="198"/>
      <c r="G19" s="199">
        <f>B19</f>
        <v>0</v>
      </c>
    </row>
    <row r="20" spans="1:7" ht="15.6" x14ac:dyDescent="0.3">
      <c r="A20" s="224" t="s">
        <v>199</v>
      </c>
      <c r="B20" s="198"/>
      <c r="C20" s="198"/>
      <c r="D20" s="198"/>
      <c r="E20" s="198">
        <f>'Kasus I'!C79</f>
        <v>0</v>
      </c>
      <c r="F20" s="198"/>
      <c r="G20" s="199">
        <f>E20</f>
        <v>0</v>
      </c>
    </row>
    <row r="21" spans="1:7" ht="16.2" thickBot="1" x14ac:dyDescent="0.35">
      <c r="A21" s="230" t="s">
        <v>87</v>
      </c>
      <c r="B21" s="201">
        <f>SUM(B16:B20)</f>
        <v>0</v>
      </c>
      <c r="C21" s="201">
        <f>SUM(C16:C20)</f>
        <v>0</v>
      </c>
      <c r="D21" s="201">
        <f>SUM(D18:D19)</f>
        <v>0</v>
      </c>
      <c r="E21" s="201">
        <f>SUM(E6:E20)</f>
        <v>0</v>
      </c>
      <c r="F21" s="201">
        <f>SUM(F6:F20)</f>
        <v>0</v>
      </c>
      <c r="G21" s="202">
        <f>SUM(G6:G20)</f>
        <v>0</v>
      </c>
    </row>
  </sheetData>
  <sheetProtection sheet="1" objects="1" scenarios="1" formatCells="0" formatColumns="0" formatRows="0" autoFilter="0"/>
  <mergeCells count="8">
    <mergeCell ref="C4:C5"/>
    <mergeCell ref="D4:E4"/>
    <mergeCell ref="F4:G4"/>
    <mergeCell ref="A1:G1"/>
    <mergeCell ref="A2:G2"/>
    <mergeCell ref="A3:G3"/>
    <mergeCell ref="A4:A5"/>
    <mergeCell ref="B4:B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2D7E9-1A14-4E79-B056-A6FF7153A01C}">
  <sheetPr codeName="Sheet7"/>
  <dimension ref="A1:AD39"/>
  <sheetViews>
    <sheetView topLeftCell="A4" workbookViewId="0">
      <selection activeCell="M31" sqref="M31"/>
    </sheetView>
  </sheetViews>
  <sheetFormatPr defaultRowHeight="14.4" x14ac:dyDescent="0.3"/>
  <sheetData>
    <row r="1" spans="1:30" x14ac:dyDescent="0.3">
      <c r="A1" s="231"/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</row>
    <row r="2" spans="1:30" x14ac:dyDescent="0.3">
      <c r="A2" s="231"/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  <c r="AC2" s="231"/>
      <c r="AD2" s="231"/>
    </row>
    <row r="3" spans="1:30" x14ac:dyDescent="0.3">
      <c r="A3" s="231"/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</row>
    <row r="4" spans="1:30" x14ac:dyDescent="0.3">
      <c r="A4" s="231"/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</row>
    <row r="5" spans="1:30" x14ac:dyDescent="0.3">
      <c r="A5" s="231"/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  <c r="S5" s="231"/>
      <c r="T5" s="231"/>
      <c r="U5" s="231"/>
      <c r="V5" s="231"/>
      <c r="W5" s="231"/>
      <c r="X5" s="231"/>
      <c r="Y5" s="231"/>
      <c r="Z5" s="231"/>
      <c r="AA5" s="231"/>
      <c r="AB5" s="231"/>
      <c r="AC5" s="231"/>
      <c r="AD5" s="231"/>
    </row>
    <row r="6" spans="1:30" x14ac:dyDescent="0.3">
      <c r="A6" s="231"/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/>
    </row>
    <row r="7" spans="1:30" x14ac:dyDescent="0.3">
      <c r="A7" s="231"/>
      <c r="B7" s="231"/>
      <c r="C7" s="231"/>
      <c r="D7" s="231"/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  <c r="AA7" s="231"/>
      <c r="AB7" s="231"/>
      <c r="AC7" s="231"/>
      <c r="AD7" s="231"/>
    </row>
    <row r="8" spans="1:30" x14ac:dyDescent="0.3">
      <c r="A8" s="231"/>
      <c r="B8" s="231"/>
      <c r="C8" s="231"/>
      <c r="D8" s="231"/>
      <c r="E8" s="231"/>
      <c r="F8" s="231"/>
      <c r="G8" s="231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  <c r="AA8" s="231"/>
      <c r="AB8" s="231"/>
      <c r="AC8" s="231"/>
      <c r="AD8" s="231"/>
    </row>
    <row r="9" spans="1:30" x14ac:dyDescent="0.3">
      <c r="A9" s="231"/>
      <c r="B9" s="231"/>
      <c r="C9" s="231"/>
      <c r="D9" s="231"/>
      <c r="E9" s="231"/>
      <c r="F9" s="231"/>
      <c r="G9" s="231"/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231"/>
      <c r="AD9" s="231"/>
    </row>
    <row r="10" spans="1:30" x14ac:dyDescent="0.3">
      <c r="A10" s="231"/>
      <c r="B10" s="231"/>
      <c r="C10" s="231"/>
      <c r="D10" s="231"/>
      <c r="E10" s="231"/>
      <c r="F10" s="231"/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</row>
    <row r="11" spans="1:30" x14ac:dyDescent="0.3">
      <c r="A11" s="231"/>
      <c r="B11" s="231"/>
      <c r="C11" s="231"/>
      <c r="D11" s="231"/>
      <c r="E11" s="231"/>
      <c r="F11" s="231"/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  <c r="AD11" s="231"/>
    </row>
    <row r="12" spans="1:30" x14ac:dyDescent="0.3">
      <c r="A12" s="231"/>
      <c r="B12" s="231"/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231"/>
      <c r="AD12" s="231"/>
    </row>
    <row r="13" spans="1:30" x14ac:dyDescent="0.3">
      <c r="A13" s="231"/>
      <c r="B13" s="231"/>
      <c r="C13" s="231"/>
      <c r="D13" s="231"/>
      <c r="E13" s="231"/>
      <c r="F13" s="231"/>
      <c r="G13" s="231"/>
      <c r="H13" s="231"/>
      <c r="I13" s="231"/>
      <c r="J13" s="231"/>
      <c r="K13" s="231"/>
      <c r="L13" s="231"/>
      <c r="M13" s="231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31"/>
      <c r="Z13" s="231"/>
      <c r="AA13" s="231"/>
      <c r="AB13" s="231"/>
      <c r="AC13" s="231"/>
      <c r="AD13" s="231"/>
    </row>
    <row r="14" spans="1:30" x14ac:dyDescent="0.3">
      <c r="A14" s="231"/>
      <c r="B14" s="231"/>
      <c r="C14" s="231"/>
      <c r="D14" s="231"/>
      <c r="E14" s="231"/>
      <c r="F14" s="231"/>
      <c r="G14" s="231"/>
      <c r="H14" s="231"/>
      <c r="I14" s="231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  <c r="AD14" s="231"/>
    </row>
    <row r="15" spans="1:30" x14ac:dyDescent="0.3">
      <c r="A15" s="231"/>
      <c r="B15" s="231"/>
      <c r="C15" s="231"/>
      <c r="D15" s="231"/>
      <c r="E15" s="231"/>
      <c r="F15" s="231"/>
      <c r="G15" s="231"/>
      <c r="H15" s="231"/>
      <c r="I15" s="231"/>
      <c r="J15" s="231"/>
      <c r="K15" s="231"/>
      <c r="L15" s="231"/>
      <c r="M15" s="231"/>
      <c r="N15" s="231"/>
      <c r="O15" s="231"/>
      <c r="P15" s="231"/>
      <c r="Q15" s="231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231"/>
      <c r="AC15" s="231"/>
      <c r="AD15" s="231"/>
    </row>
    <row r="16" spans="1:30" x14ac:dyDescent="0.3">
      <c r="A16" s="231"/>
      <c r="B16" s="231"/>
      <c r="C16" s="231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</row>
    <row r="17" spans="1:30" x14ac:dyDescent="0.3">
      <c r="A17" s="231"/>
      <c r="B17" s="231"/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</row>
    <row r="18" spans="1:30" x14ac:dyDescent="0.3">
      <c r="A18" s="231"/>
      <c r="B18" s="231"/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31"/>
      <c r="AD18" s="231"/>
    </row>
    <row r="19" spans="1:30" x14ac:dyDescent="0.3">
      <c r="A19" s="231"/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31"/>
      <c r="AB19" s="231"/>
      <c r="AC19" s="231"/>
      <c r="AD19" s="231"/>
    </row>
    <row r="20" spans="1:30" x14ac:dyDescent="0.3">
      <c r="A20" s="231"/>
      <c r="B20" s="231"/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31"/>
      <c r="AB20" s="231"/>
      <c r="AC20" s="231"/>
      <c r="AD20" s="231"/>
    </row>
    <row r="21" spans="1:30" x14ac:dyDescent="0.3">
      <c r="A21" s="231"/>
      <c r="B21" s="231"/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</row>
    <row r="22" spans="1:30" x14ac:dyDescent="0.3">
      <c r="A22" s="231"/>
      <c r="B22" s="231"/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</row>
    <row r="23" spans="1:30" x14ac:dyDescent="0.3">
      <c r="A23" s="231"/>
      <c r="B23" s="231"/>
      <c r="C23" s="231"/>
      <c r="D23" s="231"/>
      <c r="E23" s="231"/>
      <c r="F23" s="231"/>
      <c r="G23" s="231"/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</row>
    <row r="24" spans="1:30" x14ac:dyDescent="0.3">
      <c r="A24" s="231"/>
      <c r="B24" s="231"/>
      <c r="C24" s="231"/>
      <c r="D24" s="231"/>
      <c r="E24" s="231"/>
      <c r="F24" s="231"/>
      <c r="G24" s="231"/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</row>
    <row r="25" spans="1:30" x14ac:dyDescent="0.3">
      <c r="A25" s="231"/>
      <c r="B25" s="231"/>
      <c r="C25" s="231"/>
      <c r="D25" s="231"/>
      <c r="E25" s="231"/>
      <c r="F25" s="231"/>
      <c r="G25" s="231"/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</row>
    <row r="26" spans="1:30" x14ac:dyDescent="0.3">
      <c r="A26" s="231"/>
      <c r="B26" s="231"/>
      <c r="C26" s="231"/>
      <c r="D26" s="231"/>
      <c r="E26" s="231"/>
      <c r="F26" s="231"/>
      <c r="G26" s="231"/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</row>
    <row r="27" spans="1:30" x14ac:dyDescent="0.3">
      <c r="A27" s="231"/>
      <c r="B27" s="231"/>
      <c r="C27" s="231"/>
      <c r="D27" s="231"/>
      <c r="E27" s="231"/>
      <c r="F27" s="231"/>
      <c r="G27" s="231"/>
      <c r="H27" s="231"/>
      <c r="I27" s="231"/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/>
      <c r="Y27" s="231"/>
      <c r="Z27" s="231"/>
      <c r="AA27" s="231"/>
      <c r="AB27" s="231"/>
      <c r="AC27" s="231"/>
      <c r="AD27" s="231"/>
    </row>
    <row r="28" spans="1:30" x14ac:dyDescent="0.3">
      <c r="A28" s="231"/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231"/>
      <c r="Z28" s="231"/>
      <c r="AA28" s="231"/>
      <c r="AB28" s="231"/>
      <c r="AC28" s="231"/>
      <c r="AD28" s="231"/>
    </row>
    <row r="29" spans="1:30" x14ac:dyDescent="0.3">
      <c r="A29" s="231"/>
      <c r="B29" s="23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231"/>
      <c r="Z29" s="231"/>
      <c r="AA29" s="231"/>
      <c r="AB29" s="231"/>
      <c r="AC29" s="231"/>
      <c r="AD29" s="231"/>
    </row>
    <row r="30" spans="1:30" x14ac:dyDescent="0.3">
      <c r="A30" s="231"/>
      <c r="B30" s="231"/>
      <c r="C30" s="231"/>
      <c r="D30" s="231"/>
      <c r="E30" s="231"/>
      <c r="F30" s="231"/>
      <c r="G30" s="231"/>
      <c r="H30" s="231"/>
      <c r="I30" s="231"/>
      <c r="J30" s="231"/>
      <c r="K30" s="231"/>
      <c r="L30" s="231"/>
      <c r="M30" s="231"/>
      <c r="N30" s="231"/>
      <c r="O30" s="231"/>
      <c r="P30" s="231"/>
      <c r="Q30" s="231"/>
      <c r="R30" s="231"/>
      <c r="S30" s="231"/>
      <c r="T30" s="231"/>
      <c r="U30" s="231"/>
      <c r="V30" s="231"/>
      <c r="W30" s="231"/>
      <c r="X30" s="231"/>
      <c r="Y30" s="231"/>
      <c r="Z30" s="231"/>
      <c r="AA30" s="231"/>
      <c r="AB30" s="231"/>
      <c r="AC30" s="231"/>
      <c r="AD30" s="231"/>
    </row>
    <row r="31" spans="1:30" x14ac:dyDescent="0.3">
      <c r="A31" s="231"/>
      <c r="B31" s="231"/>
      <c r="C31" s="231"/>
      <c r="D31" s="231"/>
      <c r="E31" s="231"/>
      <c r="F31" s="231"/>
      <c r="G31" s="231"/>
      <c r="H31" s="231"/>
      <c r="I31" s="231"/>
      <c r="J31" s="231"/>
      <c r="K31" s="231"/>
      <c r="L31" s="231"/>
      <c r="M31" s="231"/>
      <c r="N31" s="231"/>
      <c r="O31" s="231"/>
      <c r="P31" s="231"/>
      <c r="Q31" s="231"/>
      <c r="R31" s="231"/>
      <c r="S31" s="231"/>
      <c r="T31" s="231"/>
      <c r="U31" s="231"/>
      <c r="V31" s="231"/>
      <c r="W31" s="231"/>
      <c r="X31" s="231"/>
      <c r="Y31" s="231"/>
      <c r="Z31" s="231"/>
      <c r="AA31" s="231"/>
      <c r="AB31" s="231"/>
      <c r="AC31" s="231"/>
      <c r="AD31" s="231"/>
    </row>
    <row r="32" spans="1:30" x14ac:dyDescent="0.3">
      <c r="A32" s="231"/>
      <c r="B32" s="231"/>
      <c r="C32" s="231"/>
      <c r="D32" s="231"/>
      <c r="E32" s="231"/>
      <c r="F32" s="231"/>
      <c r="G32" s="231"/>
      <c r="H32" s="231"/>
      <c r="I32" s="231"/>
      <c r="J32" s="231"/>
      <c r="K32" s="231"/>
      <c r="L32" s="231"/>
      <c r="M32" s="231"/>
      <c r="N32" s="231"/>
      <c r="O32" s="231"/>
      <c r="P32" s="231"/>
      <c r="Q32" s="231"/>
      <c r="R32" s="231"/>
      <c r="S32" s="231"/>
      <c r="T32" s="231"/>
      <c r="U32" s="231"/>
      <c r="V32" s="231"/>
      <c r="W32" s="231"/>
      <c r="X32" s="231"/>
      <c r="Y32" s="231"/>
      <c r="Z32" s="231"/>
      <c r="AA32" s="231"/>
      <c r="AB32" s="231"/>
      <c r="AC32" s="231"/>
      <c r="AD32" s="231"/>
    </row>
    <row r="33" spans="1:30" x14ac:dyDescent="0.3">
      <c r="A33" s="231"/>
      <c r="B33" s="231"/>
      <c r="C33" s="231"/>
      <c r="D33" s="231"/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31"/>
      <c r="AB33" s="231"/>
      <c r="AC33" s="231"/>
      <c r="AD33" s="231"/>
    </row>
    <row r="34" spans="1:30" x14ac:dyDescent="0.3">
      <c r="A34" s="231"/>
      <c r="B34" s="231"/>
      <c r="C34" s="231"/>
      <c r="D34" s="231"/>
      <c r="E34" s="231"/>
      <c r="F34" s="231"/>
      <c r="G34" s="231"/>
      <c r="H34" s="231"/>
      <c r="I34" s="231"/>
      <c r="J34" s="231"/>
      <c r="K34" s="231"/>
      <c r="L34" s="231"/>
      <c r="M34" s="231"/>
      <c r="N34" s="231"/>
      <c r="O34" s="231"/>
      <c r="P34" s="231"/>
      <c r="Q34" s="231"/>
      <c r="R34" s="231"/>
      <c r="S34" s="231"/>
      <c r="T34" s="231"/>
      <c r="U34" s="231"/>
      <c r="V34" s="231"/>
      <c r="W34" s="231"/>
      <c r="X34" s="231"/>
      <c r="Y34" s="231"/>
      <c r="Z34" s="231"/>
      <c r="AA34" s="231"/>
      <c r="AB34" s="231"/>
      <c r="AC34" s="231"/>
      <c r="AD34" s="231"/>
    </row>
    <row r="35" spans="1:30" x14ac:dyDescent="0.3">
      <c r="A35" s="231"/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</row>
    <row r="36" spans="1:30" x14ac:dyDescent="0.3">
      <c r="A36" s="231"/>
      <c r="B36" s="231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</row>
    <row r="37" spans="1:30" x14ac:dyDescent="0.3">
      <c r="A37" s="231"/>
      <c r="B37" s="231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</row>
    <row r="38" spans="1:30" x14ac:dyDescent="0.3">
      <c r="A38" s="231"/>
      <c r="B38" s="231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</row>
    <row r="39" spans="1:30" x14ac:dyDescent="0.3">
      <c r="A39" s="231"/>
      <c r="B39" s="231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</row>
  </sheetData>
  <sheetProtection sheet="1" objects="1" scenarios="1" formatCells="0" formatColumns="0" formatRows="0" autoFilter="0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BE31C-5C5A-430D-B3C3-465A4F6E2A6F}">
  <sheetPr codeName="Sheet19"/>
  <dimension ref="A1:G92"/>
  <sheetViews>
    <sheetView workbookViewId="0">
      <selection activeCell="D72" sqref="D72"/>
    </sheetView>
  </sheetViews>
  <sheetFormatPr defaultRowHeight="14.4" x14ac:dyDescent="0.3"/>
  <cols>
    <col min="1" max="1" width="42.33203125" style="231" customWidth="1"/>
    <col min="2" max="3" width="35.33203125" customWidth="1"/>
    <col min="4" max="4" width="31" customWidth="1"/>
    <col min="5" max="5" width="31.33203125" customWidth="1"/>
    <col min="6" max="6" width="31.44140625" customWidth="1"/>
    <col min="7" max="7" width="33.6640625" customWidth="1"/>
  </cols>
  <sheetData>
    <row r="1" spans="2:7" ht="15.6" x14ac:dyDescent="0.3">
      <c r="B1" s="443" t="s">
        <v>206</v>
      </c>
      <c r="C1" s="444"/>
      <c r="D1" s="444"/>
      <c r="E1" s="444"/>
      <c r="F1" s="444"/>
      <c r="G1" s="16"/>
    </row>
    <row r="2" spans="2:7" ht="15.6" x14ac:dyDescent="0.3">
      <c r="B2" s="443" t="s">
        <v>71</v>
      </c>
      <c r="C2" s="444"/>
      <c r="D2" s="444"/>
      <c r="E2" s="444"/>
      <c r="F2" s="444"/>
      <c r="G2" s="16"/>
    </row>
    <row r="3" spans="2:7" ht="15.6" x14ac:dyDescent="0.3">
      <c r="B3" s="443" t="s">
        <v>207</v>
      </c>
      <c r="C3" s="444"/>
      <c r="D3" s="444"/>
      <c r="E3" s="444"/>
      <c r="F3" s="444"/>
      <c r="G3" s="16"/>
    </row>
    <row r="4" spans="2:7" ht="15.6" x14ac:dyDescent="0.3">
      <c r="B4" s="70"/>
      <c r="C4" s="70"/>
      <c r="D4" s="70"/>
      <c r="E4" s="70"/>
      <c r="F4" s="70"/>
      <c r="G4" s="16"/>
    </row>
    <row r="5" spans="2:7" ht="15.6" x14ac:dyDescent="0.3">
      <c r="B5" s="17"/>
      <c r="C5" s="17"/>
      <c r="D5" s="17"/>
      <c r="E5" s="17"/>
      <c r="F5" s="17" t="s">
        <v>73</v>
      </c>
      <c r="G5" s="16"/>
    </row>
    <row r="6" spans="2:7" ht="15.6" x14ac:dyDescent="0.3">
      <c r="B6" s="445" t="s">
        <v>174</v>
      </c>
      <c r="C6" s="447" t="s">
        <v>208</v>
      </c>
      <c r="D6" s="448"/>
      <c r="E6" s="447" t="s">
        <v>209</v>
      </c>
      <c r="F6" s="448"/>
      <c r="G6" s="16"/>
    </row>
    <row r="7" spans="2:7" ht="15.6" x14ac:dyDescent="0.3">
      <c r="B7" s="446"/>
      <c r="C7" s="232" t="s">
        <v>44</v>
      </c>
      <c r="D7" s="232" t="s">
        <v>45</v>
      </c>
      <c r="E7" s="232" t="s">
        <v>44</v>
      </c>
      <c r="F7" s="232" t="s">
        <v>45</v>
      </c>
      <c r="G7" s="16"/>
    </row>
    <row r="8" spans="2:7" ht="15.6" x14ac:dyDescent="0.3">
      <c r="B8" s="233" t="s">
        <v>63</v>
      </c>
      <c r="C8" s="234"/>
      <c r="D8" s="234"/>
      <c r="E8" s="234"/>
      <c r="F8" s="234"/>
      <c r="G8" s="16"/>
    </row>
    <row r="9" spans="2:7" ht="15.6" x14ac:dyDescent="0.3">
      <c r="B9" s="233" t="s">
        <v>7</v>
      </c>
      <c r="C9" s="234"/>
      <c r="D9" s="234"/>
      <c r="E9" s="234"/>
      <c r="F9" s="234"/>
      <c r="G9" s="16"/>
    </row>
    <row r="10" spans="2:7" ht="15.6" x14ac:dyDescent="0.3">
      <c r="B10" s="233" t="s">
        <v>8</v>
      </c>
      <c r="C10" s="234"/>
      <c r="D10" s="234"/>
      <c r="E10" s="234"/>
      <c r="F10" s="234"/>
      <c r="G10" s="16"/>
    </row>
    <row r="11" spans="2:7" ht="15.6" x14ac:dyDescent="0.3">
      <c r="B11" s="233" t="s">
        <v>210</v>
      </c>
      <c r="C11" s="234"/>
      <c r="D11" s="234"/>
      <c r="E11" s="234"/>
      <c r="F11" s="234"/>
      <c r="G11" s="16"/>
    </row>
    <row r="12" spans="2:7" ht="15.6" x14ac:dyDescent="0.3">
      <c r="B12" s="233" t="s">
        <v>9</v>
      </c>
      <c r="C12" s="234"/>
      <c r="D12" s="234"/>
      <c r="E12" s="234"/>
      <c r="F12" s="234"/>
      <c r="G12" s="16"/>
    </row>
    <row r="13" spans="2:7" ht="15.6" x14ac:dyDescent="0.3">
      <c r="B13" s="233" t="s">
        <v>65</v>
      </c>
      <c r="C13" s="234"/>
      <c r="D13" s="234"/>
      <c r="E13" s="234"/>
      <c r="F13" s="234"/>
      <c r="G13" s="16"/>
    </row>
    <row r="14" spans="2:7" ht="15.6" x14ac:dyDescent="0.3">
      <c r="B14" s="233" t="s">
        <v>66</v>
      </c>
      <c r="C14" s="234"/>
      <c r="D14" s="234"/>
      <c r="E14" s="234"/>
      <c r="F14" s="234"/>
      <c r="G14" s="16"/>
    </row>
    <row r="15" spans="2:7" ht="15.6" x14ac:dyDescent="0.3">
      <c r="B15" s="233" t="s">
        <v>11</v>
      </c>
      <c r="C15" s="234"/>
      <c r="D15" s="234"/>
      <c r="E15" s="234"/>
      <c r="F15" s="234"/>
      <c r="G15" s="16"/>
    </row>
    <row r="16" spans="2:7" ht="15.6" x14ac:dyDescent="0.3">
      <c r="B16" s="233" t="s">
        <v>67</v>
      </c>
      <c r="C16" s="234"/>
      <c r="D16" s="234"/>
      <c r="E16" s="234"/>
      <c r="F16" s="234"/>
      <c r="G16" s="16"/>
    </row>
    <row r="17" spans="2:7" ht="15.6" x14ac:dyDescent="0.3">
      <c r="B17" s="233" t="s">
        <v>13</v>
      </c>
      <c r="C17" s="234"/>
      <c r="D17" s="234"/>
      <c r="E17" s="234"/>
      <c r="F17" s="234"/>
      <c r="G17" s="16"/>
    </row>
    <row r="18" spans="2:7" ht="15.6" x14ac:dyDescent="0.3">
      <c r="B18" s="233" t="s">
        <v>68</v>
      </c>
      <c r="C18" s="234"/>
      <c r="D18" s="234"/>
      <c r="E18" s="234"/>
      <c r="F18" s="234"/>
      <c r="G18" s="16"/>
    </row>
    <row r="19" spans="2:7" ht="15.6" x14ac:dyDescent="0.3">
      <c r="B19" s="233" t="s">
        <v>15</v>
      </c>
      <c r="C19" s="234"/>
      <c r="D19" s="234"/>
      <c r="E19" s="234"/>
      <c r="F19" s="234"/>
      <c r="G19" s="16"/>
    </row>
    <row r="20" spans="2:7" ht="15.6" x14ac:dyDescent="0.3">
      <c r="B20" s="233" t="s">
        <v>17</v>
      </c>
      <c r="C20" s="234"/>
      <c r="D20" s="234"/>
      <c r="E20" s="234"/>
      <c r="F20" s="234"/>
      <c r="G20" s="16"/>
    </row>
    <row r="21" spans="2:7" ht="15.6" x14ac:dyDescent="0.3">
      <c r="B21" s="233" t="s">
        <v>47</v>
      </c>
      <c r="C21" s="234"/>
      <c r="D21" s="234"/>
      <c r="E21" s="234"/>
      <c r="F21" s="234"/>
      <c r="G21" s="16"/>
    </row>
    <row r="22" spans="2:7" ht="15.6" x14ac:dyDescent="0.3">
      <c r="B22" s="233" t="s">
        <v>211</v>
      </c>
      <c r="C22" s="234"/>
      <c r="D22" s="234"/>
      <c r="E22" s="234"/>
      <c r="F22" s="234"/>
      <c r="G22" s="16"/>
    </row>
    <row r="23" spans="2:7" ht="15.6" x14ac:dyDescent="0.3">
      <c r="B23" s="233" t="s">
        <v>53</v>
      </c>
      <c r="C23" s="234"/>
      <c r="D23" s="234"/>
      <c r="E23" s="234"/>
      <c r="F23" s="234"/>
      <c r="G23" s="16"/>
    </row>
    <row r="24" spans="2:7" ht="15.6" x14ac:dyDescent="0.3">
      <c r="B24" s="233" t="s">
        <v>48</v>
      </c>
      <c r="C24" s="234"/>
      <c r="D24" s="234"/>
      <c r="E24" s="234"/>
      <c r="F24" s="234"/>
      <c r="G24" s="16"/>
    </row>
    <row r="25" spans="2:7" ht="15.6" x14ac:dyDescent="0.3">
      <c r="B25" s="233" t="s">
        <v>49</v>
      </c>
      <c r="C25" s="234"/>
      <c r="D25" s="234"/>
      <c r="E25" s="234"/>
      <c r="F25" s="234"/>
      <c r="G25" s="16"/>
    </row>
    <row r="26" spans="2:7" ht="15.6" x14ac:dyDescent="0.3">
      <c r="B26" s="233" t="s">
        <v>50</v>
      </c>
      <c r="C26" s="234"/>
      <c r="D26" s="234"/>
      <c r="E26" s="234"/>
      <c r="F26" s="234"/>
      <c r="G26" s="16"/>
    </row>
    <row r="27" spans="2:7" ht="15.6" x14ac:dyDescent="0.3">
      <c r="B27" s="233" t="s">
        <v>51</v>
      </c>
      <c r="C27" s="234"/>
      <c r="D27" s="234"/>
      <c r="E27" s="234"/>
      <c r="F27" s="234"/>
      <c r="G27" s="16"/>
    </row>
    <row r="28" spans="2:7" ht="15.6" x14ac:dyDescent="0.3">
      <c r="B28" s="233" t="s">
        <v>86</v>
      </c>
      <c r="C28" s="234"/>
      <c r="D28" s="234"/>
      <c r="E28" s="234"/>
      <c r="F28" s="234"/>
      <c r="G28" s="16"/>
    </row>
    <row r="29" spans="2:7" ht="15.6" x14ac:dyDescent="0.3">
      <c r="B29" s="235" t="s">
        <v>87</v>
      </c>
      <c r="C29" s="236">
        <f t="shared" ref="C29:F29" si="0">SUM(C8:C28)</f>
        <v>0</v>
      </c>
      <c r="D29" s="236">
        <f t="shared" si="0"/>
        <v>0</v>
      </c>
      <c r="E29" s="236">
        <f t="shared" si="0"/>
        <v>0</v>
      </c>
      <c r="F29" s="236">
        <f t="shared" si="0"/>
        <v>0</v>
      </c>
      <c r="G29" s="16"/>
    </row>
    <row r="30" spans="2:7" ht="15.6" x14ac:dyDescent="0.3">
      <c r="B30" s="16"/>
      <c r="C30" s="16"/>
      <c r="D30" s="16"/>
      <c r="E30" s="16"/>
      <c r="F30" s="16"/>
      <c r="G30" s="16"/>
    </row>
    <row r="31" spans="2:7" ht="15.6" x14ac:dyDescent="0.3">
      <c r="B31" s="17" t="s">
        <v>88</v>
      </c>
      <c r="C31" s="16"/>
      <c r="D31" s="16"/>
      <c r="E31" s="16"/>
      <c r="F31" s="16"/>
      <c r="G31" s="16"/>
    </row>
    <row r="32" spans="2:7" ht="15.6" x14ac:dyDescent="0.3">
      <c r="B32" s="452" t="s">
        <v>343</v>
      </c>
      <c r="C32" s="444"/>
      <c r="D32" s="444"/>
      <c r="E32" s="444"/>
      <c r="F32" s="444"/>
      <c r="G32" s="16"/>
    </row>
    <row r="33" spans="2:7" ht="15.6" x14ac:dyDescent="0.3">
      <c r="B33" s="452" t="s">
        <v>344</v>
      </c>
      <c r="C33" s="444"/>
      <c r="D33" s="444"/>
      <c r="E33" s="444"/>
      <c r="F33" s="444"/>
      <c r="G33" s="16"/>
    </row>
    <row r="34" spans="2:7" ht="15.6" x14ac:dyDescent="0.3">
      <c r="B34" s="452" t="s">
        <v>212</v>
      </c>
      <c r="C34" s="444"/>
      <c r="D34" s="444"/>
      <c r="E34" s="444"/>
      <c r="F34" s="444"/>
      <c r="G34" s="16"/>
    </row>
    <row r="35" spans="2:7" ht="15.6" x14ac:dyDescent="0.3">
      <c r="B35" s="452" t="s">
        <v>213</v>
      </c>
      <c r="C35" s="444"/>
      <c r="D35" s="444"/>
      <c r="E35" s="444"/>
      <c r="F35" s="444"/>
      <c r="G35" s="16"/>
    </row>
    <row r="36" spans="2:7" ht="15.6" x14ac:dyDescent="0.3">
      <c r="B36" s="16"/>
      <c r="C36" s="16"/>
      <c r="D36" s="16"/>
      <c r="E36" s="16"/>
      <c r="F36" s="16"/>
      <c r="G36" s="16"/>
    </row>
    <row r="37" spans="2:7" ht="15.6" x14ac:dyDescent="0.3">
      <c r="B37" s="237" t="s">
        <v>214</v>
      </c>
      <c r="C37" s="16"/>
      <c r="D37" s="16"/>
      <c r="E37" s="16"/>
      <c r="F37" s="16"/>
      <c r="G37" s="16"/>
    </row>
    <row r="38" spans="2:7" ht="15.6" x14ac:dyDescent="0.3">
      <c r="B38" s="453" t="s">
        <v>215</v>
      </c>
      <c r="C38" s="444"/>
      <c r="D38" s="444"/>
      <c r="E38" s="444"/>
      <c r="F38" s="444"/>
      <c r="G38" s="16"/>
    </row>
    <row r="39" spans="2:7" ht="15.6" x14ac:dyDescent="0.3">
      <c r="B39" s="453" t="s">
        <v>216</v>
      </c>
      <c r="C39" s="444"/>
      <c r="D39" s="444"/>
      <c r="E39" s="444"/>
      <c r="F39" s="444"/>
      <c r="G39" s="16"/>
    </row>
    <row r="40" spans="2:7" ht="15.6" x14ac:dyDescent="0.3">
      <c r="B40" s="16"/>
      <c r="C40" s="16"/>
      <c r="D40" s="16"/>
      <c r="E40" s="16"/>
      <c r="F40" s="16"/>
      <c r="G40" s="16"/>
    </row>
    <row r="41" spans="2:7" ht="15.6" x14ac:dyDescent="0.3">
      <c r="B41" s="17" t="s">
        <v>217</v>
      </c>
      <c r="C41" s="16"/>
      <c r="D41" s="16"/>
      <c r="E41" s="16"/>
      <c r="F41" s="16"/>
      <c r="G41" s="16"/>
    </row>
    <row r="42" spans="2:7" ht="15.6" x14ac:dyDescent="0.3">
      <c r="B42" s="17" t="s">
        <v>218</v>
      </c>
      <c r="C42" s="238"/>
      <c r="D42" s="238"/>
      <c r="E42" s="238"/>
      <c r="F42" s="16"/>
      <c r="G42" s="16"/>
    </row>
    <row r="43" spans="2:7" ht="15.6" x14ac:dyDescent="0.3">
      <c r="B43" s="17" t="s">
        <v>219</v>
      </c>
      <c r="C43" s="238"/>
      <c r="D43" s="238"/>
      <c r="E43" s="238"/>
      <c r="F43" s="16"/>
      <c r="G43" s="16"/>
    </row>
    <row r="44" spans="2:7" ht="15.6" x14ac:dyDescent="0.3">
      <c r="B44" s="239" t="s">
        <v>220</v>
      </c>
      <c r="C44" s="240"/>
      <c r="D44" s="241"/>
      <c r="E44" s="238"/>
      <c r="F44" s="16"/>
      <c r="G44" s="16"/>
    </row>
    <row r="45" spans="2:7" ht="15.6" x14ac:dyDescent="0.3">
      <c r="B45" s="242" t="s">
        <v>210</v>
      </c>
      <c r="C45" s="354"/>
      <c r="D45" s="244"/>
      <c r="E45" s="454"/>
      <c r="F45" s="16"/>
      <c r="G45" s="16"/>
    </row>
    <row r="46" spans="2:7" ht="15.6" x14ac:dyDescent="0.3">
      <c r="B46" s="242" t="s">
        <v>221</v>
      </c>
      <c r="C46" s="243"/>
      <c r="D46" s="244">
        <f>C45</f>
        <v>0</v>
      </c>
      <c r="E46" s="446"/>
      <c r="F46" s="16"/>
      <c r="G46" s="16"/>
    </row>
    <row r="47" spans="2:7" ht="15.6" x14ac:dyDescent="0.3">
      <c r="B47" s="449" t="s">
        <v>222</v>
      </c>
      <c r="C47" s="450"/>
      <c r="D47" s="451"/>
      <c r="E47" s="238"/>
      <c r="F47" s="16"/>
      <c r="G47" s="16"/>
    </row>
    <row r="48" spans="2:7" ht="15.6" x14ac:dyDescent="0.3">
      <c r="B48" s="16"/>
      <c r="C48" s="238"/>
      <c r="D48" s="238"/>
      <c r="E48" s="238"/>
      <c r="F48" s="16"/>
      <c r="G48" s="16"/>
    </row>
    <row r="49" spans="2:7" ht="15.6" x14ac:dyDescent="0.3">
      <c r="B49" s="239" t="s">
        <v>223</v>
      </c>
      <c r="C49" s="240"/>
      <c r="D49" s="241"/>
      <c r="E49" s="238"/>
      <c r="F49" s="16"/>
      <c r="G49" s="16"/>
    </row>
    <row r="50" spans="2:7" ht="15.6" x14ac:dyDescent="0.3">
      <c r="B50" s="242" t="s">
        <v>210</v>
      </c>
      <c r="C50" s="354"/>
      <c r="D50" s="244"/>
      <c r="E50" s="454"/>
      <c r="F50" s="16"/>
      <c r="G50" s="16"/>
    </row>
    <row r="51" spans="2:7" ht="15.6" x14ac:dyDescent="0.3">
      <c r="B51" s="245" t="s">
        <v>211</v>
      </c>
      <c r="C51" s="243"/>
      <c r="D51" s="244">
        <f>C50</f>
        <v>0</v>
      </c>
      <c r="E51" s="446"/>
      <c r="F51" s="16"/>
      <c r="G51" s="16"/>
    </row>
    <row r="52" spans="2:7" ht="15.6" x14ac:dyDescent="0.3">
      <c r="B52" s="242"/>
      <c r="C52" s="16"/>
      <c r="D52" s="246"/>
      <c r="E52" s="16"/>
      <c r="F52" s="16"/>
      <c r="G52" s="16"/>
    </row>
    <row r="53" spans="2:7" ht="15.6" x14ac:dyDescent="0.3">
      <c r="B53" s="449" t="s">
        <v>224</v>
      </c>
      <c r="C53" s="450"/>
      <c r="D53" s="451"/>
      <c r="E53" s="238"/>
      <c r="F53" s="16"/>
      <c r="G53" s="16"/>
    </row>
    <row r="54" spans="2:7" ht="15.6" x14ac:dyDescent="0.3">
      <c r="B54" s="16"/>
      <c r="C54" s="238"/>
      <c r="D54" s="238"/>
      <c r="E54" s="238"/>
      <c r="F54" s="16"/>
      <c r="G54" s="16"/>
    </row>
    <row r="55" spans="2:7" ht="15.6" x14ac:dyDescent="0.3">
      <c r="B55" s="239" t="s">
        <v>223</v>
      </c>
      <c r="C55" s="240"/>
      <c r="D55" s="241"/>
      <c r="E55" s="238"/>
      <c r="F55" s="16"/>
      <c r="G55" s="16"/>
    </row>
    <row r="56" spans="2:7" ht="15.6" x14ac:dyDescent="0.3">
      <c r="B56" s="242" t="s">
        <v>6</v>
      </c>
      <c r="C56" s="354"/>
      <c r="D56" s="244"/>
      <c r="E56" s="454"/>
      <c r="F56" s="16"/>
      <c r="G56" s="16"/>
    </row>
    <row r="57" spans="2:7" ht="15.6" x14ac:dyDescent="0.3">
      <c r="B57" s="245" t="s">
        <v>210</v>
      </c>
      <c r="C57" s="243"/>
      <c r="D57" s="244">
        <f>C56</f>
        <v>0</v>
      </c>
      <c r="E57" s="446"/>
      <c r="F57" s="16"/>
      <c r="G57" s="16"/>
    </row>
    <row r="58" spans="2:7" ht="15.6" x14ac:dyDescent="0.3">
      <c r="B58" s="242"/>
      <c r="C58" s="16"/>
      <c r="D58" s="246"/>
      <c r="E58" s="16"/>
      <c r="F58" s="16"/>
      <c r="G58" s="16"/>
    </row>
    <row r="59" spans="2:7" ht="15.6" x14ac:dyDescent="0.3">
      <c r="B59" s="449" t="s">
        <v>225</v>
      </c>
      <c r="C59" s="450"/>
      <c r="D59" s="451"/>
      <c r="E59" s="238"/>
      <c r="F59" s="16"/>
      <c r="G59" s="16"/>
    </row>
    <row r="60" spans="2:7" ht="15.6" x14ac:dyDescent="0.3">
      <c r="B60" s="16"/>
      <c r="C60" s="238"/>
      <c r="D60" s="238"/>
      <c r="E60" s="238"/>
      <c r="F60" s="16"/>
      <c r="G60" s="16"/>
    </row>
    <row r="61" spans="2:7" ht="15.6" x14ac:dyDescent="0.3">
      <c r="B61" s="239" t="s">
        <v>223</v>
      </c>
      <c r="C61" s="240"/>
      <c r="D61" s="241"/>
      <c r="E61" s="238"/>
      <c r="F61" s="16"/>
      <c r="G61" s="16"/>
    </row>
    <row r="62" spans="2:7" ht="15.6" x14ac:dyDescent="0.3">
      <c r="B62" s="242" t="s">
        <v>226</v>
      </c>
      <c r="C62" s="354"/>
      <c r="D62" s="244"/>
      <c r="E62" s="454"/>
      <c r="F62" s="16"/>
      <c r="G62" s="16"/>
    </row>
    <row r="63" spans="2:7" ht="15.6" x14ac:dyDescent="0.3">
      <c r="B63" s="245" t="s">
        <v>210</v>
      </c>
      <c r="C63" s="243"/>
      <c r="D63" s="244">
        <f>C62</f>
        <v>0</v>
      </c>
      <c r="E63" s="446"/>
      <c r="F63" s="16"/>
      <c r="G63" s="16"/>
    </row>
    <row r="64" spans="2:7" ht="15.6" x14ac:dyDescent="0.3">
      <c r="B64" s="449" t="s">
        <v>227</v>
      </c>
      <c r="C64" s="450"/>
      <c r="D64" s="451"/>
      <c r="E64" s="16"/>
      <c r="F64" s="16"/>
      <c r="G64" s="16"/>
    </row>
    <row r="65" spans="2:7" ht="15.6" x14ac:dyDescent="0.3">
      <c r="B65" s="16"/>
      <c r="C65" s="16"/>
      <c r="D65" s="16"/>
      <c r="E65" s="238"/>
      <c r="F65" s="16"/>
      <c r="G65" s="16"/>
    </row>
    <row r="66" spans="2:7" ht="15.6" x14ac:dyDescent="0.3">
      <c r="B66" s="16" t="s">
        <v>228</v>
      </c>
      <c r="C66" s="238"/>
      <c r="D66" s="238"/>
      <c r="E66" s="238"/>
      <c r="F66" s="16"/>
      <c r="G66" s="16"/>
    </row>
    <row r="67" spans="2:7" ht="31.2" x14ac:dyDescent="0.3">
      <c r="B67" s="247" t="s">
        <v>229</v>
      </c>
      <c r="C67" s="248" t="s">
        <v>230</v>
      </c>
      <c r="D67" s="247" t="s">
        <v>231</v>
      </c>
      <c r="E67" s="247" t="s">
        <v>117</v>
      </c>
      <c r="F67" s="247" t="s">
        <v>15</v>
      </c>
      <c r="G67" s="247" t="s">
        <v>17</v>
      </c>
    </row>
    <row r="68" spans="2:7" ht="15.6" x14ac:dyDescent="0.3">
      <c r="B68" s="247"/>
      <c r="C68" s="249">
        <v>0.8</v>
      </c>
      <c r="D68" s="249">
        <v>0.2</v>
      </c>
      <c r="E68" s="249"/>
      <c r="F68" s="247"/>
      <c r="G68" s="247"/>
    </row>
    <row r="69" spans="2:7" ht="15.6" x14ac:dyDescent="0.3">
      <c r="B69" s="250" t="s">
        <v>118</v>
      </c>
      <c r="C69" s="251">
        <f>C45</f>
        <v>0</v>
      </c>
      <c r="D69" s="351"/>
      <c r="E69" s="252"/>
      <c r="F69" s="253">
        <f>F19</f>
        <v>0</v>
      </c>
      <c r="G69" s="254">
        <f>F20</f>
        <v>0</v>
      </c>
    </row>
    <row r="70" spans="2:7" ht="15.6" x14ac:dyDescent="0.3">
      <c r="B70" s="250" t="s">
        <v>232</v>
      </c>
      <c r="C70" s="251">
        <f>C50</f>
        <v>0</v>
      </c>
      <c r="D70" s="352"/>
      <c r="E70" s="252"/>
      <c r="F70" s="251"/>
      <c r="G70" s="255">
        <f>F21-(E24+E25+E26)</f>
        <v>0</v>
      </c>
    </row>
    <row r="71" spans="2:7" ht="15.6" x14ac:dyDescent="0.3">
      <c r="B71" s="250" t="s">
        <v>97</v>
      </c>
      <c r="C71" s="256">
        <f>-D57</f>
        <v>0</v>
      </c>
      <c r="D71" s="353"/>
      <c r="E71" s="257"/>
      <c r="F71" s="256"/>
      <c r="G71" s="258">
        <f>-E28</f>
        <v>0</v>
      </c>
    </row>
    <row r="72" spans="2:7" ht="15.6" x14ac:dyDescent="0.3">
      <c r="B72" s="250" t="s">
        <v>233</v>
      </c>
      <c r="C72" s="251">
        <f t="shared" ref="C72:D72" si="1">SUM(C69:C71)</f>
        <v>0</v>
      </c>
      <c r="D72" s="253">
        <f t="shared" si="1"/>
        <v>0</v>
      </c>
      <c r="E72" s="259" t="s">
        <v>117</v>
      </c>
      <c r="F72" s="251">
        <f t="shared" ref="F72:G72" si="2">SUM(F69:F71)</f>
        <v>0</v>
      </c>
      <c r="G72" s="255">
        <f t="shared" si="2"/>
        <v>0</v>
      </c>
    </row>
    <row r="73" spans="2:7" ht="15.6" x14ac:dyDescent="0.3">
      <c r="B73" s="250" t="s">
        <v>234</v>
      </c>
      <c r="C73" s="256">
        <f>-D63</f>
        <v>0</v>
      </c>
      <c r="D73" s="251"/>
      <c r="E73" s="252"/>
      <c r="F73" s="251"/>
      <c r="G73" s="255"/>
    </row>
    <row r="74" spans="2:7" ht="15.6" x14ac:dyDescent="0.3">
      <c r="B74" s="250" t="s">
        <v>235</v>
      </c>
      <c r="C74" s="253">
        <f>SUM(C72:C73)</f>
        <v>0</v>
      </c>
      <c r="D74" s="253"/>
      <c r="E74" s="456"/>
      <c r="F74" s="457"/>
      <c r="G74" s="458"/>
    </row>
    <row r="75" spans="2:7" ht="15.6" x14ac:dyDescent="0.3">
      <c r="B75" s="260" t="s">
        <v>236</v>
      </c>
      <c r="C75" s="261">
        <f>C70+C73</f>
        <v>0</v>
      </c>
      <c r="D75" s="261"/>
      <c r="E75" s="459"/>
      <c r="F75" s="450"/>
      <c r="G75" s="451"/>
    </row>
    <row r="76" spans="2:7" ht="15.6" x14ac:dyDescent="0.3">
      <c r="B76" s="16"/>
      <c r="C76" s="16"/>
      <c r="D76" s="16"/>
      <c r="E76" s="16"/>
      <c r="F76" s="16"/>
      <c r="G76" s="16"/>
    </row>
    <row r="77" spans="2:7" ht="15.6" x14ac:dyDescent="0.3">
      <c r="B77" s="16" t="s">
        <v>237</v>
      </c>
      <c r="C77" s="238"/>
      <c r="D77" s="238"/>
      <c r="E77" s="238"/>
      <c r="F77" s="238"/>
      <c r="G77" s="16"/>
    </row>
    <row r="78" spans="2:7" ht="15.6" x14ac:dyDescent="0.3">
      <c r="B78" s="460" t="s">
        <v>238</v>
      </c>
      <c r="C78" s="457"/>
      <c r="D78" s="458"/>
      <c r="E78" s="238"/>
      <c r="F78" s="238"/>
      <c r="G78" s="16"/>
    </row>
    <row r="79" spans="2:7" ht="15.6" x14ac:dyDescent="0.3">
      <c r="B79" s="242" t="s">
        <v>15</v>
      </c>
      <c r="C79" s="238">
        <f>F69</f>
        <v>0</v>
      </c>
      <c r="D79" s="262"/>
      <c r="E79" s="238"/>
      <c r="F79" s="238"/>
      <c r="G79" s="16"/>
    </row>
    <row r="80" spans="2:7" ht="15.6" x14ac:dyDescent="0.3">
      <c r="B80" s="242" t="s">
        <v>17</v>
      </c>
      <c r="C80" s="238">
        <f>G69</f>
        <v>0</v>
      </c>
      <c r="D80" s="262"/>
      <c r="E80" s="238"/>
      <c r="F80" s="238"/>
      <c r="G80" s="16"/>
    </row>
    <row r="81" spans="2:7" ht="15.6" x14ac:dyDescent="0.3">
      <c r="B81" s="242" t="s">
        <v>211</v>
      </c>
      <c r="C81" s="238">
        <f>C75</f>
        <v>0</v>
      </c>
      <c r="D81" s="262"/>
      <c r="E81" s="238"/>
      <c r="F81" s="238"/>
      <c r="G81" s="16"/>
    </row>
    <row r="82" spans="2:7" ht="15.6" x14ac:dyDescent="0.3">
      <c r="B82" s="242" t="s">
        <v>55</v>
      </c>
      <c r="C82" s="238">
        <f>D70</f>
        <v>0</v>
      </c>
      <c r="D82" s="262"/>
      <c r="E82" s="238"/>
      <c r="F82" s="16"/>
      <c r="G82" s="16"/>
    </row>
    <row r="83" spans="2:7" ht="15.6" x14ac:dyDescent="0.3">
      <c r="B83" s="245" t="s">
        <v>86</v>
      </c>
      <c r="C83" s="238"/>
      <c r="D83" s="262">
        <f>-G71</f>
        <v>0</v>
      </c>
      <c r="E83" s="238"/>
      <c r="F83" s="16"/>
      <c r="G83" s="16"/>
    </row>
    <row r="84" spans="2:7" ht="15.6" x14ac:dyDescent="0.3">
      <c r="B84" s="245" t="s">
        <v>210</v>
      </c>
      <c r="C84" s="238"/>
      <c r="D84" s="262">
        <f>C74</f>
        <v>0</v>
      </c>
      <c r="E84" s="238"/>
      <c r="F84" s="16"/>
      <c r="G84" s="16"/>
    </row>
    <row r="85" spans="2:7" ht="15.6" x14ac:dyDescent="0.3">
      <c r="B85" s="245" t="s">
        <v>69</v>
      </c>
      <c r="C85" s="238"/>
      <c r="D85" s="262">
        <f>D72</f>
        <v>0</v>
      </c>
      <c r="E85" s="238"/>
      <c r="F85" s="16"/>
      <c r="G85" s="16"/>
    </row>
    <row r="86" spans="2:7" ht="15.6" x14ac:dyDescent="0.3">
      <c r="B86" s="449" t="s">
        <v>239</v>
      </c>
      <c r="C86" s="450"/>
      <c r="D86" s="451"/>
      <c r="E86" s="238"/>
      <c r="F86" s="16"/>
      <c r="G86" s="16"/>
    </row>
    <row r="87" spans="2:7" ht="15.6" x14ac:dyDescent="0.3">
      <c r="B87" s="16"/>
      <c r="C87" s="238"/>
      <c r="D87" s="238"/>
      <c r="E87" s="238"/>
      <c r="F87" s="16"/>
      <c r="G87" s="16"/>
    </row>
    <row r="88" spans="2:7" ht="15.6" x14ac:dyDescent="0.3">
      <c r="B88" s="16"/>
      <c r="C88" s="238"/>
      <c r="D88" s="238"/>
      <c r="E88" s="238"/>
      <c r="F88" s="16"/>
      <c r="G88" s="16"/>
    </row>
    <row r="89" spans="2:7" ht="15.6" x14ac:dyDescent="0.3">
      <c r="B89" s="461" t="s">
        <v>240</v>
      </c>
      <c r="C89" s="457"/>
      <c r="D89" s="458"/>
      <c r="E89" s="238"/>
      <c r="F89" s="16"/>
      <c r="G89" s="16"/>
    </row>
    <row r="90" spans="2:7" ht="15.6" x14ac:dyDescent="0.3">
      <c r="B90" s="263" t="s">
        <v>53</v>
      </c>
      <c r="C90" s="264">
        <f>C62</f>
        <v>0</v>
      </c>
      <c r="D90" s="246"/>
      <c r="E90" s="238"/>
      <c r="F90" s="16"/>
      <c r="G90" s="16"/>
    </row>
    <row r="91" spans="2:7" ht="15.6" x14ac:dyDescent="0.3">
      <c r="B91" s="265" t="s">
        <v>9</v>
      </c>
      <c r="C91" s="16"/>
      <c r="D91" s="266">
        <f>C90</f>
        <v>0</v>
      </c>
      <c r="E91" s="238"/>
      <c r="F91" s="16"/>
      <c r="G91" s="16"/>
    </row>
    <row r="92" spans="2:7" ht="15.6" x14ac:dyDescent="0.3">
      <c r="B92" s="455" t="s">
        <v>241</v>
      </c>
      <c r="C92" s="450"/>
      <c r="D92" s="451"/>
      <c r="E92" s="238"/>
      <c r="F92" s="16"/>
      <c r="G92" s="16"/>
    </row>
  </sheetData>
  <sheetProtection sheet="1" objects="1" scenarios="1" formatCells="0" formatColumns="0" formatRows="0" autoFilter="0"/>
  <mergeCells count="25">
    <mergeCell ref="B92:D92"/>
    <mergeCell ref="E62:E63"/>
    <mergeCell ref="B64:D64"/>
    <mergeCell ref="E74:G75"/>
    <mergeCell ref="B78:D78"/>
    <mergeCell ref="B86:D86"/>
    <mergeCell ref="B89:D89"/>
    <mergeCell ref="B59:D59"/>
    <mergeCell ref="B32:F32"/>
    <mergeCell ref="B33:F33"/>
    <mergeCell ref="B34:F34"/>
    <mergeCell ref="B35:F35"/>
    <mergeCell ref="B38:F38"/>
    <mergeCell ref="B39:F39"/>
    <mergeCell ref="E45:E46"/>
    <mergeCell ref="B47:D47"/>
    <mergeCell ref="E50:E51"/>
    <mergeCell ref="B53:D53"/>
    <mergeCell ref="E56:E57"/>
    <mergeCell ref="B1:F1"/>
    <mergeCell ref="B2:F2"/>
    <mergeCell ref="B3:F3"/>
    <mergeCell ref="B6:B7"/>
    <mergeCell ref="C6:D6"/>
    <mergeCell ref="E6:F6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ED73B-32AE-4430-9DD7-573BB39571AA}">
  <sheetPr codeName="Sheet20"/>
  <dimension ref="A1:G39"/>
  <sheetViews>
    <sheetView topLeftCell="A19" zoomScale="85" zoomScaleNormal="85" workbookViewId="0">
      <selection sqref="A1:F1"/>
    </sheetView>
  </sheetViews>
  <sheetFormatPr defaultRowHeight="14.4" x14ac:dyDescent="0.3"/>
  <cols>
    <col min="1" max="1" width="30.33203125" customWidth="1"/>
    <col min="2" max="2" width="29" customWidth="1"/>
    <col min="3" max="3" width="28.6640625" customWidth="1"/>
    <col min="4" max="4" width="35.109375" customWidth="1"/>
    <col min="5" max="5" width="29.5546875" customWidth="1"/>
    <col min="6" max="6" width="32.6640625" customWidth="1"/>
    <col min="7" max="7" width="42.33203125" style="231" customWidth="1"/>
    <col min="8" max="8" width="33.5546875" customWidth="1"/>
    <col min="9" max="9" width="28.5546875" customWidth="1"/>
  </cols>
  <sheetData>
    <row r="1" spans="1:6" ht="15.6" x14ac:dyDescent="0.3">
      <c r="A1" s="443" t="s">
        <v>37</v>
      </c>
      <c r="B1" s="444"/>
      <c r="C1" s="444"/>
      <c r="D1" s="444"/>
      <c r="E1" s="444"/>
      <c r="F1" s="444"/>
    </row>
    <row r="2" spans="1:6" ht="16.2" x14ac:dyDescent="0.35">
      <c r="A2" s="16"/>
      <c r="B2" s="16"/>
      <c r="C2" s="16"/>
      <c r="D2" s="16"/>
      <c r="E2" s="16"/>
      <c r="F2" s="70" t="s">
        <v>242</v>
      </c>
    </row>
    <row r="3" spans="1:6" ht="15" customHeight="1" x14ac:dyDescent="0.3">
      <c r="A3" s="464" t="s">
        <v>39</v>
      </c>
      <c r="B3" s="464" t="s">
        <v>208</v>
      </c>
      <c r="C3" s="464" t="s">
        <v>209</v>
      </c>
      <c r="D3" s="466" t="s">
        <v>42</v>
      </c>
      <c r="E3" s="448"/>
      <c r="F3" s="465" t="s">
        <v>43</v>
      </c>
    </row>
    <row r="4" spans="1:6" ht="15" customHeight="1" x14ac:dyDescent="0.3">
      <c r="A4" s="446"/>
      <c r="B4" s="446"/>
      <c r="C4" s="446"/>
      <c r="D4" s="267" t="s">
        <v>44</v>
      </c>
      <c r="E4" s="267" t="s">
        <v>45</v>
      </c>
      <c r="F4" s="446"/>
    </row>
    <row r="5" spans="1:6" ht="15.6" x14ac:dyDescent="0.3">
      <c r="A5" s="462" t="s">
        <v>46</v>
      </c>
      <c r="B5" s="463"/>
      <c r="C5" s="463"/>
      <c r="D5" s="463"/>
      <c r="E5" s="463"/>
      <c r="F5" s="448"/>
    </row>
    <row r="6" spans="1:6" ht="15.6" x14ac:dyDescent="0.3">
      <c r="A6" s="233" t="s">
        <v>47</v>
      </c>
      <c r="B6" s="234">
        <f>CokasBABIII!D21</f>
        <v>0</v>
      </c>
      <c r="C6" s="234">
        <f>CokasBABIII!F21</f>
        <v>0</v>
      </c>
      <c r="D6" s="234"/>
      <c r="E6" s="234"/>
      <c r="F6" s="234">
        <f>B6+C6-D6+E6</f>
        <v>0</v>
      </c>
    </row>
    <row r="7" spans="1:6" ht="15" customHeight="1" x14ac:dyDescent="0.3">
      <c r="A7" s="233" t="s">
        <v>48</v>
      </c>
      <c r="B7" s="234">
        <f>-CokasBABIII!C24</f>
        <v>0</v>
      </c>
      <c r="C7" s="234">
        <f>-CokasBABIII!E24</f>
        <v>0</v>
      </c>
      <c r="D7" s="234"/>
      <c r="E7" s="234"/>
      <c r="F7" s="234">
        <f t="shared" ref="F7:F10" si="0">B7+C7+D7-E7</f>
        <v>0</v>
      </c>
    </row>
    <row r="8" spans="1:6" ht="15.6" x14ac:dyDescent="0.3">
      <c r="A8" s="233" t="s">
        <v>49</v>
      </c>
      <c r="B8" s="234">
        <f>-CokasBABIII!C25</f>
        <v>0</v>
      </c>
      <c r="C8" s="234">
        <f>-CokasBABIII!E25</f>
        <v>0</v>
      </c>
      <c r="D8" s="234"/>
      <c r="E8" s="234"/>
      <c r="F8" s="234">
        <f t="shared" si="0"/>
        <v>0</v>
      </c>
    </row>
    <row r="9" spans="1:6" ht="15.6" x14ac:dyDescent="0.3">
      <c r="A9" s="233" t="s">
        <v>50</v>
      </c>
      <c r="B9" s="234">
        <f>-CokasBABIII!C26</f>
        <v>0</v>
      </c>
      <c r="C9" s="234">
        <f>-CokasBABIII!E26</f>
        <v>0</v>
      </c>
      <c r="D9" s="234"/>
      <c r="E9" s="234"/>
      <c r="F9" s="234">
        <f t="shared" si="0"/>
        <v>0</v>
      </c>
    </row>
    <row r="10" spans="1:6" ht="15.6" x14ac:dyDescent="0.3">
      <c r="A10" s="233" t="s">
        <v>51</v>
      </c>
      <c r="B10" s="234">
        <f>-CokasBABIII!C27</f>
        <v>0</v>
      </c>
      <c r="C10" s="234"/>
      <c r="D10" s="234"/>
      <c r="E10" s="234"/>
      <c r="F10" s="234">
        <f t="shared" si="0"/>
        <v>0</v>
      </c>
    </row>
    <row r="11" spans="1:6" ht="15.6" x14ac:dyDescent="0.3">
      <c r="A11" s="233" t="s">
        <v>211</v>
      </c>
      <c r="B11" s="234">
        <f>CokasBABIII!D22</f>
        <v>0</v>
      </c>
      <c r="C11" s="234"/>
      <c r="D11" s="234">
        <f>CokasBABIII!C81</f>
        <v>0</v>
      </c>
      <c r="E11" s="234"/>
      <c r="F11" s="234">
        <f t="shared" ref="F11:F12" si="1">B11+C11-D11+E11</f>
        <v>0</v>
      </c>
    </row>
    <row r="12" spans="1:6" ht="15.6" x14ac:dyDescent="0.3">
      <c r="A12" s="233" t="s">
        <v>53</v>
      </c>
      <c r="B12" s="234">
        <f>CokasBABIII!D23</f>
        <v>0</v>
      </c>
      <c r="C12" s="234"/>
      <c r="D12" s="234">
        <f>CokasBABIII!C90</f>
        <v>0</v>
      </c>
      <c r="E12" s="234"/>
      <c r="F12" s="234">
        <f t="shared" si="1"/>
        <v>0</v>
      </c>
    </row>
    <row r="13" spans="1:6" ht="15.6" x14ac:dyDescent="0.3">
      <c r="A13" s="268" t="s">
        <v>54</v>
      </c>
      <c r="B13" s="269">
        <f t="shared" ref="B13:C13" si="2">SUM(B6:B12)</f>
        <v>0</v>
      </c>
      <c r="C13" s="269">
        <f t="shared" si="2"/>
        <v>0</v>
      </c>
      <c r="D13" s="269"/>
      <c r="E13" s="269"/>
      <c r="F13" s="269">
        <f>SUM(F6:F12)</f>
        <v>0</v>
      </c>
    </row>
    <row r="14" spans="1:6" ht="31.2" x14ac:dyDescent="0.3">
      <c r="A14" s="233" t="s">
        <v>55</v>
      </c>
      <c r="B14" s="234"/>
      <c r="C14" s="234"/>
      <c r="D14" s="234">
        <f>CokasBABIII!C82</f>
        <v>0</v>
      </c>
      <c r="E14" s="234"/>
      <c r="F14" s="234">
        <f>B14+C14-D14+E14</f>
        <v>0</v>
      </c>
    </row>
    <row r="15" spans="1:6" ht="15.6" x14ac:dyDescent="0.3">
      <c r="A15" s="270" t="s">
        <v>56</v>
      </c>
      <c r="B15" s="271">
        <f t="shared" ref="B15:C15" si="3">SUM(B13:B14)</f>
        <v>0</v>
      </c>
      <c r="C15" s="271">
        <f t="shared" si="3"/>
        <v>0</v>
      </c>
      <c r="D15" s="271"/>
      <c r="E15" s="271"/>
      <c r="F15" s="271">
        <f>SUM(F13:F14)</f>
        <v>0</v>
      </c>
    </row>
    <row r="16" spans="1:6" ht="15.6" x14ac:dyDescent="0.3">
      <c r="A16" s="272"/>
      <c r="B16" s="272"/>
      <c r="C16" s="272"/>
      <c r="D16" s="272"/>
      <c r="E16" s="272"/>
      <c r="F16" s="272"/>
    </row>
    <row r="17" spans="1:6" ht="15.6" x14ac:dyDescent="0.3">
      <c r="A17" s="462" t="s">
        <v>57</v>
      </c>
      <c r="B17" s="463"/>
      <c r="C17" s="463"/>
      <c r="D17" s="463"/>
      <c r="E17" s="463"/>
      <c r="F17" s="448"/>
    </row>
    <row r="18" spans="1:6" ht="15.6" x14ac:dyDescent="0.3">
      <c r="A18" s="233" t="s">
        <v>58</v>
      </c>
      <c r="B18" s="234">
        <f>CokasBABIII!D20</f>
        <v>0</v>
      </c>
      <c r="C18" s="234">
        <f>CokasBABIII!F20</f>
        <v>0</v>
      </c>
      <c r="D18" s="234">
        <f>CokasBABIII!C80</f>
        <v>0</v>
      </c>
      <c r="E18" s="234"/>
      <c r="F18" s="234">
        <f>B18+C18-D18+E18</f>
        <v>0</v>
      </c>
    </row>
    <row r="19" spans="1:6" ht="15.6" x14ac:dyDescent="0.3">
      <c r="A19" s="273" t="s">
        <v>59</v>
      </c>
      <c r="B19" s="274">
        <f t="shared" ref="B19:C19" si="4">B15</f>
        <v>0</v>
      </c>
      <c r="C19" s="274">
        <f t="shared" si="4"/>
        <v>0</v>
      </c>
      <c r="D19" s="274"/>
      <c r="E19" s="274"/>
      <c r="F19" s="274">
        <f>F15</f>
        <v>0</v>
      </c>
    </row>
    <row r="20" spans="1:6" ht="15.6" x14ac:dyDescent="0.3">
      <c r="A20" s="233" t="s">
        <v>60</v>
      </c>
      <c r="B20" s="234">
        <f>-CokasBABIII!C28</f>
        <v>0</v>
      </c>
      <c r="C20" s="234">
        <f>-CokasBABIII!E28</f>
        <v>0</v>
      </c>
      <c r="D20" s="234"/>
      <c r="E20" s="234">
        <f>CokasBABIII!C83</f>
        <v>0</v>
      </c>
      <c r="F20" s="234">
        <f>B20+C20+D20+E20</f>
        <v>0</v>
      </c>
    </row>
    <row r="21" spans="1:6" ht="15.6" x14ac:dyDescent="0.3">
      <c r="A21" s="270" t="s">
        <v>61</v>
      </c>
      <c r="B21" s="271">
        <f t="shared" ref="B21:C21" si="5">SUM(B18:B20)</f>
        <v>0</v>
      </c>
      <c r="C21" s="271">
        <f t="shared" si="5"/>
        <v>0</v>
      </c>
      <c r="D21" s="271"/>
      <c r="E21" s="271"/>
      <c r="F21" s="271">
        <f>SUM(F18:F20)</f>
        <v>0</v>
      </c>
    </row>
    <row r="22" spans="1:6" ht="15.6" x14ac:dyDescent="0.3">
      <c r="A22" s="272"/>
      <c r="B22" s="272"/>
      <c r="C22" s="272"/>
      <c r="D22" s="272"/>
      <c r="E22" s="272"/>
      <c r="F22" s="272"/>
    </row>
    <row r="23" spans="1:6" ht="15.6" x14ac:dyDescent="0.3">
      <c r="A23" s="462" t="s">
        <v>62</v>
      </c>
      <c r="B23" s="463"/>
      <c r="C23" s="463"/>
      <c r="D23" s="463"/>
      <c r="E23" s="463"/>
      <c r="F23" s="448"/>
    </row>
    <row r="24" spans="1:6" ht="15.6" x14ac:dyDescent="0.3">
      <c r="A24" s="233" t="s">
        <v>63</v>
      </c>
      <c r="B24" s="234">
        <f>CokasBABIII!C8</f>
        <v>0</v>
      </c>
      <c r="C24" s="234">
        <f>CokasBABIII!E8</f>
        <v>0</v>
      </c>
      <c r="D24" s="234"/>
      <c r="E24" s="234"/>
      <c r="F24" s="234">
        <f t="shared" ref="F24:F32" si="6">B24+C24+D24-E24</f>
        <v>0</v>
      </c>
    </row>
    <row r="25" spans="1:6" ht="15.6" x14ac:dyDescent="0.3">
      <c r="A25" s="233" t="s">
        <v>7</v>
      </c>
      <c r="B25" s="234">
        <f>CokasBABIII!C9</f>
        <v>0</v>
      </c>
      <c r="C25" s="234">
        <f>CokasBABIII!E9</f>
        <v>0</v>
      </c>
      <c r="D25" s="234"/>
      <c r="E25" s="234"/>
      <c r="F25" s="234">
        <f t="shared" si="6"/>
        <v>0</v>
      </c>
    </row>
    <row r="26" spans="1:6" ht="15.6" x14ac:dyDescent="0.3">
      <c r="A26" s="233" t="s">
        <v>8</v>
      </c>
      <c r="B26" s="234">
        <f>CokasBABIII!C10</f>
        <v>0</v>
      </c>
      <c r="C26" s="234">
        <f>CokasBABIII!E10</f>
        <v>0</v>
      </c>
      <c r="D26" s="234"/>
      <c r="E26" s="234"/>
      <c r="F26" s="234">
        <f t="shared" si="6"/>
        <v>0</v>
      </c>
    </row>
    <row r="27" spans="1:6" ht="15.6" x14ac:dyDescent="0.3">
      <c r="A27" s="233" t="s">
        <v>210</v>
      </c>
      <c r="B27" s="234">
        <f>CokasBABIII!C11</f>
        <v>0</v>
      </c>
      <c r="C27" s="234">
        <f>CokasBABIII!E11</f>
        <v>0</v>
      </c>
      <c r="D27" s="234"/>
      <c r="E27" s="234">
        <f>CokasBABIII!D84</f>
        <v>0</v>
      </c>
      <c r="F27" s="234">
        <f t="shared" si="6"/>
        <v>0</v>
      </c>
    </row>
    <row r="28" spans="1:6" ht="15.6" x14ac:dyDescent="0.3">
      <c r="A28" s="233" t="s">
        <v>9</v>
      </c>
      <c r="B28" s="234">
        <f>CokasBABIII!C12</f>
        <v>0</v>
      </c>
      <c r="C28" s="234">
        <f>CokasBABIII!E12</f>
        <v>0</v>
      </c>
      <c r="D28" s="234"/>
      <c r="E28" s="234">
        <f>CokasBABIII!D91</f>
        <v>0</v>
      </c>
      <c r="F28" s="234">
        <f t="shared" si="6"/>
        <v>0</v>
      </c>
    </row>
    <row r="29" spans="1:6" ht="15.6" x14ac:dyDescent="0.3">
      <c r="A29" s="233" t="s">
        <v>65</v>
      </c>
      <c r="B29" s="234">
        <f>CokasBABIII!C13</f>
        <v>0</v>
      </c>
      <c r="C29" s="234">
        <f>CokasBABIII!E13</f>
        <v>0</v>
      </c>
      <c r="D29" s="234"/>
      <c r="E29" s="234"/>
      <c r="F29" s="234">
        <f t="shared" si="6"/>
        <v>0</v>
      </c>
    </row>
    <row r="30" spans="1:6" ht="15.6" x14ac:dyDescent="0.3">
      <c r="A30" s="233" t="s">
        <v>11</v>
      </c>
      <c r="B30" s="234">
        <f>-CokasBABIII!D15</f>
        <v>0</v>
      </c>
      <c r="C30" s="234">
        <f>-CokasBABIII!F15</f>
        <v>0</v>
      </c>
      <c r="D30" s="234"/>
      <c r="E30" s="234"/>
      <c r="F30" s="234">
        <f t="shared" si="6"/>
        <v>0</v>
      </c>
    </row>
    <row r="31" spans="1:6" ht="15.6" x14ac:dyDescent="0.3">
      <c r="A31" s="233" t="s">
        <v>66</v>
      </c>
      <c r="B31" s="234">
        <f>CokasBABIII!C14</f>
        <v>0</v>
      </c>
      <c r="C31" s="234">
        <f>-CokasBABIII!F16</f>
        <v>0</v>
      </c>
      <c r="D31" s="234"/>
      <c r="E31" s="234"/>
      <c r="F31" s="234">
        <f t="shared" si="6"/>
        <v>0</v>
      </c>
    </row>
    <row r="32" spans="1:6" ht="15.6" x14ac:dyDescent="0.3">
      <c r="A32" s="233" t="s">
        <v>67</v>
      </c>
      <c r="B32" s="234">
        <f>-CokasBABIII!D16</f>
        <v>0</v>
      </c>
      <c r="C32" s="234">
        <v>0</v>
      </c>
      <c r="D32" s="234"/>
      <c r="E32" s="234"/>
      <c r="F32" s="234">
        <f t="shared" si="6"/>
        <v>0</v>
      </c>
    </row>
    <row r="33" spans="1:6" ht="15.6" x14ac:dyDescent="0.3">
      <c r="A33" s="268" t="s">
        <v>12</v>
      </c>
      <c r="B33" s="269">
        <f t="shared" ref="B33:C33" si="7">SUM(B24:B32)</f>
        <v>0</v>
      </c>
      <c r="C33" s="269">
        <f t="shared" si="7"/>
        <v>0</v>
      </c>
      <c r="D33" s="269"/>
      <c r="E33" s="269"/>
      <c r="F33" s="269">
        <f>SUM(F24:F32)</f>
        <v>0</v>
      </c>
    </row>
    <row r="34" spans="1:6" ht="15.6" x14ac:dyDescent="0.3">
      <c r="A34" s="233" t="s">
        <v>13</v>
      </c>
      <c r="B34" s="234">
        <f>CokasBABIII!D17</f>
        <v>0</v>
      </c>
      <c r="C34" s="234">
        <f>CokasBABIII!F17</f>
        <v>0</v>
      </c>
      <c r="D34" s="234"/>
      <c r="E34" s="234"/>
      <c r="F34" s="234">
        <f t="shared" ref="F34:F36" si="8">B34+C34-D34+E34</f>
        <v>0</v>
      </c>
    </row>
    <row r="35" spans="1:6" ht="15.6" x14ac:dyDescent="0.3">
      <c r="A35" s="233" t="s">
        <v>68</v>
      </c>
      <c r="B35" s="234">
        <f>CokasBABIII!D18</f>
        <v>0</v>
      </c>
      <c r="C35" s="234">
        <f>CokasBABIII!F18</f>
        <v>0</v>
      </c>
      <c r="D35" s="234"/>
      <c r="E35" s="234"/>
      <c r="F35" s="234">
        <f t="shared" si="8"/>
        <v>0</v>
      </c>
    </row>
    <row r="36" spans="1:6" ht="15.6" x14ac:dyDescent="0.3">
      <c r="A36" s="233" t="s">
        <v>15</v>
      </c>
      <c r="B36" s="234">
        <f>CokasBABIII!D19</f>
        <v>0</v>
      </c>
      <c r="C36" s="234">
        <f>CokasBABIII!F19</f>
        <v>0</v>
      </c>
      <c r="D36" s="234">
        <f>CokasBABIII!C79</f>
        <v>0</v>
      </c>
      <c r="E36" s="234"/>
      <c r="F36" s="234">
        <f t="shared" si="8"/>
        <v>0</v>
      </c>
    </row>
    <row r="37" spans="1:6" ht="15.6" x14ac:dyDescent="0.3">
      <c r="A37" s="273" t="s">
        <v>17</v>
      </c>
      <c r="B37" s="274">
        <f t="shared" ref="B37:C37" si="9">B21</f>
        <v>0</v>
      </c>
      <c r="C37" s="274">
        <f t="shared" si="9"/>
        <v>0</v>
      </c>
      <c r="D37" s="274"/>
      <c r="E37" s="274"/>
      <c r="F37" s="234">
        <f>F21</f>
        <v>0</v>
      </c>
    </row>
    <row r="38" spans="1:6" ht="15.6" x14ac:dyDescent="0.3">
      <c r="A38" s="233" t="s">
        <v>69</v>
      </c>
      <c r="B38" s="234"/>
      <c r="C38" s="234"/>
      <c r="D38" s="234"/>
      <c r="E38" s="234">
        <f>CokasBABIII!D85</f>
        <v>0</v>
      </c>
      <c r="F38" s="234">
        <f>B38+C38-D38+E38</f>
        <v>0</v>
      </c>
    </row>
    <row r="39" spans="1:6" ht="15.6" x14ac:dyDescent="0.3">
      <c r="A39" s="268" t="s">
        <v>18</v>
      </c>
      <c r="B39" s="269">
        <f>SUM(B34:B37)</f>
        <v>0</v>
      </c>
      <c r="C39" s="269">
        <f>SUM(C34:C38)</f>
        <v>0</v>
      </c>
      <c r="D39" s="269">
        <f t="shared" ref="D39:E39" si="10">SUM(D6:D15)+SUM(D18:D21)+SUM(D24:D38)</f>
        <v>0</v>
      </c>
      <c r="E39" s="269">
        <f t="shared" si="10"/>
        <v>0</v>
      </c>
      <c r="F39" s="269">
        <f>SUM(F34:F38)</f>
        <v>0</v>
      </c>
    </row>
  </sheetData>
  <sheetProtection sheet="1" objects="1" scenarios="1" formatCells="0" formatColumns="0" formatRows="0" autoFilter="0"/>
  <mergeCells count="9">
    <mergeCell ref="A23:F23"/>
    <mergeCell ref="B3:B4"/>
    <mergeCell ref="C3:C4"/>
    <mergeCell ref="F3:F4"/>
    <mergeCell ref="A1:F1"/>
    <mergeCell ref="A3:A4"/>
    <mergeCell ref="D3:E3"/>
    <mergeCell ref="A5:F5"/>
    <mergeCell ref="A17:F17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76E84-2FE8-4628-AE32-239DF349E7FD}">
  <sheetPr codeName="Sheet21"/>
  <dimension ref="A1:H92"/>
  <sheetViews>
    <sheetView topLeftCell="A55" workbookViewId="0">
      <selection activeCell="D71" sqref="D71"/>
    </sheetView>
  </sheetViews>
  <sheetFormatPr defaultRowHeight="14.4" x14ac:dyDescent="0.3"/>
  <cols>
    <col min="1" max="1" width="42.33203125" style="231" customWidth="1"/>
    <col min="2" max="2" width="26.44140625" customWidth="1"/>
    <col min="3" max="3" width="35.88671875" customWidth="1"/>
    <col min="4" max="4" width="31.88671875" customWidth="1"/>
    <col min="5" max="5" width="27" customWidth="1"/>
    <col min="6" max="6" width="21.5546875" customWidth="1"/>
    <col min="7" max="7" width="27.88671875" customWidth="1"/>
    <col min="8" max="8" width="25.109375" customWidth="1"/>
  </cols>
  <sheetData>
    <row r="1" spans="2:8" ht="15.6" x14ac:dyDescent="0.3">
      <c r="B1" s="443" t="s">
        <v>243</v>
      </c>
      <c r="C1" s="444"/>
      <c r="D1" s="444"/>
      <c r="E1" s="444"/>
      <c r="F1" s="444"/>
      <c r="G1" s="16"/>
      <c r="H1" s="16"/>
    </row>
    <row r="2" spans="2:8" ht="15.6" x14ac:dyDescent="0.3">
      <c r="B2" s="443" t="s">
        <v>71</v>
      </c>
      <c r="C2" s="444"/>
      <c r="D2" s="444"/>
      <c r="E2" s="444"/>
      <c r="F2" s="444"/>
      <c r="G2" s="16"/>
      <c r="H2" s="16"/>
    </row>
    <row r="3" spans="2:8" ht="15.6" x14ac:dyDescent="0.3">
      <c r="B3" s="443" t="s">
        <v>201</v>
      </c>
      <c r="C3" s="444"/>
      <c r="D3" s="444"/>
      <c r="E3" s="444"/>
      <c r="F3" s="444"/>
      <c r="G3" s="16"/>
      <c r="H3" s="16"/>
    </row>
    <row r="4" spans="2:8" ht="15.6" x14ac:dyDescent="0.3">
      <c r="B4" s="70"/>
      <c r="C4" s="70"/>
      <c r="D4" s="70"/>
      <c r="E4" s="70"/>
      <c r="F4" s="70"/>
      <c r="G4" s="16"/>
      <c r="H4" s="16"/>
    </row>
    <row r="5" spans="2:8" ht="15.6" x14ac:dyDescent="0.3">
      <c r="B5" s="17"/>
      <c r="C5" s="17"/>
      <c r="D5" s="17"/>
      <c r="E5" s="17"/>
      <c r="F5" s="17" t="s">
        <v>73</v>
      </c>
      <c r="G5" s="16"/>
      <c r="H5" s="16"/>
    </row>
    <row r="6" spans="2:8" ht="15.6" x14ac:dyDescent="0.3">
      <c r="B6" s="467" t="s">
        <v>174</v>
      </c>
      <c r="C6" s="468" t="s">
        <v>40</v>
      </c>
      <c r="D6" s="448"/>
      <c r="E6" s="468" t="s">
        <v>41</v>
      </c>
      <c r="F6" s="448"/>
      <c r="G6" s="16"/>
      <c r="H6" s="16"/>
    </row>
    <row r="7" spans="2:8" ht="15.6" x14ac:dyDescent="0.3">
      <c r="B7" s="446"/>
      <c r="C7" s="275" t="s">
        <v>44</v>
      </c>
      <c r="D7" s="275" t="s">
        <v>45</v>
      </c>
      <c r="E7" s="275" t="s">
        <v>44</v>
      </c>
      <c r="F7" s="275" t="s">
        <v>45</v>
      </c>
      <c r="G7" s="16"/>
      <c r="H7" s="16"/>
    </row>
    <row r="8" spans="2:8" ht="15.6" x14ac:dyDescent="0.3">
      <c r="B8" s="233" t="s">
        <v>63</v>
      </c>
      <c r="C8" s="234"/>
      <c r="D8" s="234"/>
      <c r="E8" s="234"/>
      <c r="F8" s="234"/>
      <c r="G8" s="16"/>
      <c r="H8" s="16"/>
    </row>
    <row r="9" spans="2:8" ht="15.6" x14ac:dyDescent="0.3">
      <c r="B9" s="233" t="s">
        <v>7</v>
      </c>
      <c r="C9" s="234"/>
      <c r="D9" s="234"/>
      <c r="E9" s="234"/>
      <c r="F9" s="234"/>
      <c r="G9" s="16"/>
      <c r="H9" s="16"/>
    </row>
    <row r="10" spans="2:8" ht="15.6" x14ac:dyDescent="0.3">
      <c r="B10" s="233" t="s">
        <v>8</v>
      </c>
      <c r="C10" s="234"/>
      <c r="D10" s="234"/>
      <c r="E10" s="234"/>
      <c r="F10" s="234"/>
      <c r="G10" s="16"/>
      <c r="H10" s="16"/>
    </row>
    <row r="11" spans="2:8" ht="15.6" x14ac:dyDescent="0.3">
      <c r="B11" s="233" t="s">
        <v>64</v>
      </c>
      <c r="C11" s="234"/>
      <c r="D11" s="234"/>
      <c r="E11" s="234"/>
      <c r="F11" s="234"/>
      <c r="G11" s="16"/>
      <c r="H11" s="16"/>
    </row>
    <row r="12" spans="2:8" ht="15.6" x14ac:dyDescent="0.3">
      <c r="B12" s="233" t="s">
        <v>9</v>
      </c>
      <c r="C12" s="234"/>
      <c r="D12" s="234"/>
      <c r="E12" s="234"/>
      <c r="F12" s="234"/>
      <c r="G12" s="16"/>
      <c r="H12" s="16"/>
    </row>
    <row r="13" spans="2:8" ht="15.6" x14ac:dyDescent="0.3">
      <c r="B13" s="233" t="s">
        <v>65</v>
      </c>
      <c r="C13" s="234"/>
      <c r="D13" s="234"/>
      <c r="E13" s="234"/>
      <c r="F13" s="234"/>
      <c r="G13" s="16"/>
      <c r="H13" s="16"/>
    </row>
    <row r="14" spans="2:8" ht="15.6" x14ac:dyDescent="0.3">
      <c r="B14" s="233" t="s">
        <v>66</v>
      </c>
      <c r="C14" s="234"/>
      <c r="D14" s="234"/>
      <c r="E14" s="234"/>
      <c r="F14" s="234"/>
      <c r="G14" s="16"/>
      <c r="H14" s="16"/>
    </row>
    <row r="15" spans="2:8" ht="15.6" x14ac:dyDescent="0.3">
      <c r="B15" s="233" t="s">
        <v>11</v>
      </c>
      <c r="C15" s="234"/>
      <c r="D15" s="234"/>
      <c r="E15" s="234"/>
      <c r="F15" s="234"/>
      <c r="G15" s="16"/>
      <c r="H15" s="16"/>
    </row>
    <row r="16" spans="2:8" ht="15.6" x14ac:dyDescent="0.3">
      <c r="B16" s="233" t="s">
        <v>67</v>
      </c>
      <c r="C16" s="234"/>
      <c r="D16" s="234"/>
      <c r="E16" s="234"/>
      <c r="F16" s="234"/>
      <c r="G16" s="16"/>
      <c r="H16" s="16"/>
    </row>
    <row r="17" spans="2:8" ht="15.6" x14ac:dyDescent="0.3">
      <c r="B17" s="233" t="s">
        <v>13</v>
      </c>
      <c r="C17" s="234"/>
      <c r="D17" s="234"/>
      <c r="E17" s="234"/>
      <c r="F17" s="234"/>
      <c r="G17" s="16"/>
      <c r="H17" s="16"/>
    </row>
    <row r="18" spans="2:8" ht="15.6" x14ac:dyDescent="0.3">
      <c r="B18" s="233" t="s">
        <v>68</v>
      </c>
      <c r="C18" s="234"/>
      <c r="D18" s="234"/>
      <c r="E18" s="234"/>
      <c r="F18" s="234"/>
      <c r="G18" s="16"/>
      <c r="H18" s="16"/>
    </row>
    <row r="19" spans="2:8" ht="15.6" x14ac:dyDescent="0.3">
      <c r="B19" s="233" t="s">
        <v>15</v>
      </c>
      <c r="C19" s="234"/>
      <c r="D19" s="234"/>
      <c r="E19" s="234"/>
      <c r="F19" s="234"/>
      <c r="G19" s="16"/>
      <c r="H19" s="16"/>
    </row>
    <row r="20" spans="2:8" ht="15.6" x14ac:dyDescent="0.3">
      <c r="B20" s="233" t="s">
        <v>17</v>
      </c>
      <c r="C20" s="234"/>
      <c r="D20" s="234"/>
      <c r="E20" s="234"/>
      <c r="F20" s="234"/>
      <c r="G20" s="16"/>
      <c r="H20" s="16"/>
    </row>
    <row r="21" spans="2:8" ht="15.6" x14ac:dyDescent="0.3">
      <c r="B21" s="233" t="s">
        <v>47</v>
      </c>
      <c r="C21" s="234"/>
      <c r="D21" s="234"/>
      <c r="E21" s="234"/>
      <c r="F21" s="234"/>
      <c r="G21" s="16"/>
      <c r="H21" s="16"/>
    </row>
    <row r="22" spans="2:8" ht="15.6" x14ac:dyDescent="0.3">
      <c r="B22" s="233" t="s">
        <v>52</v>
      </c>
      <c r="C22" s="234"/>
      <c r="D22" s="234"/>
      <c r="E22" s="234"/>
      <c r="F22" s="234"/>
      <c r="G22" s="16"/>
      <c r="H22" s="16"/>
    </row>
    <row r="23" spans="2:8" ht="31.2" x14ac:dyDescent="0.3">
      <c r="B23" s="233" t="s">
        <v>53</v>
      </c>
      <c r="C23" s="234"/>
      <c r="D23" s="234"/>
      <c r="E23" s="234"/>
      <c r="F23" s="234"/>
      <c r="G23" s="16"/>
      <c r="H23" s="16"/>
    </row>
    <row r="24" spans="2:8" ht="15.6" x14ac:dyDescent="0.3">
      <c r="B24" s="233" t="s">
        <v>48</v>
      </c>
      <c r="C24" s="234"/>
      <c r="D24" s="234"/>
      <c r="E24" s="234"/>
      <c r="F24" s="234"/>
      <c r="G24" s="16"/>
      <c r="H24" s="16"/>
    </row>
    <row r="25" spans="2:8" ht="15.6" x14ac:dyDescent="0.3">
      <c r="B25" s="233" t="s">
        <v>49</v>
      </c>
      <c r="C25" s="234"/>
      <c r="D25" s="234"/>
      <c r="E25" s="234"/>
      <c r="F25" s="234"/>
      <c r="G25" s="16"/>
      <c r="H25" s="16"/>
    </row>
    <row r="26" spans="2:8" ht="15.6" x14ac:dyDescent="0.3">
      <c r="B26" s="233" t="s">
        <v>50</v>
      </c>
      <c r="C26" s="234"/>
      <c r="D26" s="234"/>
      <c r="E26" s="234"/>
      <c r="F26" s="234"/>
      <c r="G26" s="16"/>
      <c r="H26" s="16"/>
    </row>
    <row r="27" spans="2:8" ht="15.6" x14ac:dyDescent="0.3">
      <c r="B27" s="233" t="s">
        <v>51</v>
      </c>
      <c r="C27" s="234"/>
      <c r="D27" s="234"/>
      <c r="E27" s="234"/>
      <c r="F27" s="234"/>
      <c r="G27" s="16"/>
      <c r="H27" s="16"/>
    </row>
    <row r="28" spans="2:8" ht="15.6" x14ac:dyDescent="0.3">
      <c r="B28" s="233" t="s">
        <v>86</v>
      </c>
      <c r="C28" s="234"/>
      <c r="D28" s="234"/>
      <c r="E28" s="234"/>
      <c r="F28" s="234"/>
      <c r="G28" s="16"/>
      <c r="H28" s="16"/>
    </row>
    <row r="29" spans="2:8" ht="15.6" x14ac:dyDescent="0.3">
      <c r="B29" s="276" t="s">
        <v>87</v>
      </c>
      <c r="C29" s="277">
        <f t="shared" ref="C29:F29" si="0">SUM(C8:C28)</f>
        <v>0</v>
      </c>
      <c r="D29" s="277">
        <f t="shared" si="0"/>
        <v>0</v>
      </c>
      <c r="E29" s="277">
        <f t="shared" si="0"/>
        <v>0</v>
      </c>
      <c r="F29" s="277">
        <f t="shared" si="0"/>
        <v>0</v>
      </c>
      <c r="G29" s="16"/>
      <c r="H29" s="16"/>
    </row>
    <row r="30" spans="2:8" ht="15.6" x14ac:dyDescent="0.3">
      <c r="B30" s="16"/>
      <c r="C30" s="16"/>
      <c r="D30" s="16"/>
      <c r="E30" s="16"/>
      <c r="F30" s="16"/>
      <c r="G30" s="16"/>
      <c r="H30" s="16"/>
    </row>
    <row r="31" spans="2:8" ht="15.6" x14ac:dyDescent="0.3">
      <c r="B31" s="17" t="s">
        <v>88</v>
      </c>
      <c r="C31" s="16"/>
      <c r="D31" s="16"/>
      <c r="E31" s="16"/>
      <c r="F31" s="16"/>
      <c r="G31" s="16"/>
      <c r="H31" s="16"/>
    </row>
    <row r="32" spans="2:8" ht="15.6" x14ac:dyDescent="0.3">
      <c r="B32" s="452" t="s">
        <v>244</v>
      </c>
      <c r="C32" s="444"/>
      <c r="D32" s="444"/>
      <c r="E32" s="444"/>
      <c r="F32" s="444"/>
      <c r="G32" s="16"/>
      <c r="H32" s="16"/>
    </row>
    <row r="33" spans="2:8" ht="15.6" x14ac:dyDescent="0.3">
      <c r="B33" s="452" t="s">
        <v>345</v>
      </c>
      <c r="C33" s="444"/>
      <c r="D33" s="444"/>
      <c r="E33" s="444"/>
      <c r="F33" s="444"/>
      <c r="G33" s="16"/>
      <c r="H33" s="16"/>
    </row>
    <row r="34" spans="2:8" ht="15.6" x14ac:dyDescent="0.3">
      <c r="B34" s="452" t="s">
        <v>245</v>
      </c>
      <c r="C34" s="444"/>
      <c r="D34" s="444"/>
      <c r="E34" s="444"/>
      <c r="F34" s="444"/>
      <c r="G34" s="16"/>
      <c r="H34" s="16"/>
    </row>
    <row r="35" spans="2:8" ht="15.6" x14ac:dyDescent="0.3">
      <c r="B35" s="452" t="s">
        <v>246</v>
      </c>
      <c r="C35" s="444"/>
      <c r="D35" s="444"/>
      <c r="E35" s="444"/>
      <c r="F35" s="444"/>
      <c r="G35" s="16"/>
      <c r="H35" s="16"/>
    </row>
    <row r="36" spans="2:8" ht="15.6" x14ac:dyDescent="0.3">
      <c r="B36" s="16"/>
      <c r="C36" s="16"/>
      <c r="D36" s="16"/>
      <c r="E36" s="16"/>
      <c r="F36" s="16"/>
      <c r="G36" s="16"/>
      <c r="H36" s="16"/>
    </row>
    <row r="37" spans="2:8" ht="15.6" x14ac:dyDescent="0.3">
      <c r="B37" s="237" t="s">
        <v>214</v>
      </c>
      <c r="C37" s="16"/>
      <c r="D37" s="16"/>
      <c r="E37" s="16"/>
      <c r="F37" s="16"/>
      <c r="G37" s="16"/>
      <c r="H37" s="16"/>
    </row>
    <row r="38" spans="2:8" ht="15.6" x14ac:dyDescent="0.3">
      <c r="B38" s="453" t="s">
        <v>215</v>
      </c>
      <c r="C38" s="444"/>
      <c r="D38" s="444"/>
      <c r="E38" s="444"/>
      <c r="F38" s="444"/>
      <c r="G38" s="16"/>
      <c r="H38" s="16"/>
    </row>
    <row r="39" spans="2:8" ht="15.6" x14ac:dyDescent="0.3">
      <c r="B39" s="453" t="s">
        <v>216</v>
      </c>
      <c r="C39" s="444"/>
      <c r="D39" s="444"/>
      <c r="E39" s="444"/>
      <c r="F39" s="444"/>
      <c r="G39" s="16"/>
      <c r="H39" s="16"/>
    </row>
    <row r="40" spans="2:8" ht="15.6" x14ac:dyDescent="0.3">
      <c r="B40" s="16"/>
      <c r="C40" s="16"/>
      <c r="D40" s="16"/>
      <c r="E40" s="16"/>
      <c r="F40" s="16"/>
      <c r="G40" s="16"/>
      <c r="H40" s="16"/>
    </row>
    <row r="41" spans="2:8" ht="15.6" x14ac:dyDescent="0.3">
      <c r="B41" s="17" t="s">
        <v>217</v>
      </c>
      <c r="C41" s="16"/>
      <c r="D41" s="16"/>
      <c r="E41" s="16"/>
      <c r="F41" s="16"/>
      <c r="G41" s="16"/>
      <c r="H41" s="16"/>
    </row>
    <row r="42" spans="2:8" ht="15.6" x14ac:dyDescent="0.3">
      <c r="B42" s="17" t="s">
        <v>218</v>
      </c>
      <c r="C42" s="238"/>
      <c r="D42" s="238"/>
      <c r="E42" s="238"/>
      <c r="F42" s="16"/>
      <c r="G42" s="16"/>
      <c r="H42" s="16"/>
    </row>
    <row r="43" spans="2:8" ht="15.6" x14ac:dyDescent="0.3">
      <c r="B43" s="17" t="s">
        <v>219</v>
      </c>
      <c r="C43" s="238"/>
      <c r="D43" s="238"/>
      <c r="E43" s="238"/>
      <c r="F43" s="16"/>
      <c r="G43" s="16"/>
      <c r="H43" s="16"/>
    </row>
    <row r="44" spans="2:8" ht="15.6" x14ac:dyDescent="0.3">
      <c r="B44" s="239" t="s">
        <v>247</v>
      </c>
      <c r="C44" s="240"/>
      <c r="D44" s="241"/>
      <c r="E44" s="238"/>
      <c r="F44" s="16"/>
      <c r="G44" s="16"/>
      <c r="H44" s="16"/>
    </row>
    <row r="45" spans="2:8" ht="15.6" x14ac:dyDescent="0.3">
      <c r="B45" s="242" t="s">
        <v>64</v>
      </c>
      <c r="C45" s="355"/>
      <c r="D45" s="244"/>
      <c r="E45" s="454"/>
      <c r="F45" s="16"/>
      <c r="G45" s="16"/>
      <c r="H45" s="16"/>
    </row>
    <row r="46" spans="2:8" ht="15.6" x14ac:dyDescent="0.3">
      <c r="B46" s="242" t="s">
        <v>221</v>
      </c>
      <c r="C46" s="243"/>
      <c r="D46" s="244">
        <f>C45</f>
        <v>0</v>
      </c>
      <c r="E46" s="446"/>
      <c r="F46" s="16"/>
      <c r="G46" s="16"/>
      <c r="H46" s="16"/>
    </row>
    <row r="47" spans="2:8" ht="15.6" x14ac:dyDescent="0.3">
      <c r="B47" s="449" t="s">
        <v>248</v>
      </c>
      <c r="C47" s="450"/>
      <c r="D47" s="451"/>
      <c r="E47" s="238"/>
      <c r="F47" s="16"/>
      <c r="G47" s="16"/>
      <c r="H47" s="16"/>
    </row>
    <row r="48" spans="2:8" ht="15.6" x14ac:dyDescent="0.3">
      <c r="B48" s="16"/>
      <c r="C48" s="238"/>
      <c r="D48" s="238"/>
      <c r="E48" s="238"/>
      <c r="F48" s="16"/>
      <c r="G48" s="16"/>
      <c r="H48" s="16"/>
    </row>
    <row r="49" spans="2:8" ht="15.6" x14ac:dyDescent="0.3">
      <c r="B49" s="239" t="s">
        <v>34</v>
      </c>
      <c r="C49" s="240"/>
      <c r="D49" s="241"/>
      <c r="E49" s="238"/>
      <c r="F49" s="16"/>
      <c r="G49" s="16"/>
      <c r="H49" s="16"/>
    </row>
    <row r="50" spans="2:8" ht="15.6" x14ac:dyDescent="0.3">
      <c r="B50" s="242" t="s">
        <v>64</v>
      </c>
      <c r="C50" s="355"/>
      <c r="D50" s="244"/>
      <c r="E50" s="454"/>
      <c r="F50" s="16"/>
      <c r="G50" s="16"/>
      <c r="H50" s="16"/>
    </row>
    <row r="51" spans="2:8" ht="15.6" x14ac:dyDescent="0.3">
      <c r="B51" s="245" t="s">
        <v>52</v>
      </c>
      <c r="C51" s="243"/>
      <c r="D51" s="244">
        <f>C50</f>
        <v>0</v>
      </c>
      <c r="E51" s="446"/>
      <c r="F51" s="16"/>
      <c r="G51" s="16"/>
      <c r="H51" s="16"/>
    </row>
    <row r="52" spans="2:8" ht="15.6" x14ac:dyDescent="0.3">
      <c r="B52" s="242"/>
      <c r="C52" s="16"/>
      <c r="D52" s="246"/>
      <c r="E52" s="16"/>
      <c r="F52" s="16"/>
      <c r="G52" s="16"/>
      <c r="H52" s="16"/>
    </row>
    <row r="53" spans="2:8" ht="15.6" x14ac:dyDescent="0.3">
      <c r="B53" s="449" t="s">
        <v>249</v>
      </c>
      <c r="C53" s="450"/>
      <c r="D53" s="451"/>
      <c r="E53" s="238"/>
      <c r="F53" s="16"/>
      <c r="G53" s="16"/>
      <c r="H53" s="16"/>
    </row>
    <row r="54" spans="2:8" ht="15.6" x14ac:dyDescent="0.3">
      <c r="B54" s="16"/>
      <c r="C54" s="238"/>
      <c r="D54" s="238"/>
      <c r="E54" s="238"/>
      <c r="F54" s="16"/>
      <c r="G54" s="16"/>
      <c r="H54" s="16"/>
    </row>
    <row r="55" spans="2:8" ht="15.6" x14ac:dyDescent="0.3">
      <c r="B55" s="239" t="s">
        <v>34</v>
      </c>
      <c r="C55" s="240"/>
      <c r="D55" s="241"/>
      <c r="E55" s="238"/>
      <c r="F55" s="16"/>
      <c r="G55" s="16"/>
      <c r="H55" s="16"/>
    </row>
    <row r="56" spans="2:8" ht="15.6" x14ac:dyDescent="0.3">
      <c r="B56" s="242" t="s">
        <v>6</v>
      </c>
      <c r="C56" s="355"/>
      <c r="D56" s="244"/>
      <c r="E56" s="454"/>
      <c r="F56" s="16"/>
      <c r="G56" s="16"/>
      <c r="H56" s="16"/>
    </row>
    <row r="57" spans="2:8" ht="15.6" x14ac:dyDescent="0.3">
      <c r="B57" s="245" t="s">
        <v>64</v>
      </c>
      <c r="C57" s="243"/>
      <c r="D57" s="244">
        <f>C56</f>
        <v>0</v>
      </c>
      <c r="E57" s="446"/>
      <c r="F57" s="16"/>
      <c r="G57" s="16"/>
      <c r="H57" s="16"/>
    </row>
    <row r="58" spans="2:8" ht="15.6" x14ac:dyDescent="0.3">
      <c r="B58" s="242"/>
      <c r="C58" s="16"/>
      <c r="D58" s="246"/>
      <c r="E58" s="16"/>
      <c r="F58" s="16"/>
      <c r="G58" s="16"/>
      <c r="H58" s="16"/>
    </row>
    <row r="59" spans="2:8" ht="15.6" x14ac:dyDescent="0.3">
      <c r="B59" s="449" t="s">
        <v>250</v>
      </c>
      <c r="C59" s="450"/>
      <c r="D59" s="451"/>
      <c r="E59" s="238"/>
      <c r="F59" s="16"/>
      <c r="G59" s="16"/>
      <c r="H59" s="16"/>
    </row>
    <row r="60" spans="2:8" ht="15.6" x14ac:dyDescent="0.3">
      <c r="B60" s="16"/>
      <c r="C60" s="238"/>
      <c r="D60" s="238"/>
      <c r="E60" s="238"/>
      <c r="F60" s="16"/>
      <c r="G60" s="16"/>
      <c r="H60" s="16"/>
    </row>
    <row r="61" spans="2:8" ht="15.6" x14ac:dyDescent="0.3">
      <c r="B61" s="239" t="s">
        <v>34</v>
      </c>
      <c r="C61" s="240"/>
      <c r="D61" s="241"/>
      <c r="E61" s="454"/>
      <c r="F61" s="16"/>
      <c r="G61" s="16"/>
      <c r="H61" s="16"/>
    </row>
    <row r="62" spans="2:8" ht="15.6" x14ac:dyDescent="0.3">
      <c r="B62" s="242" t="s">
        <v>251</v>
      </c>
      <c r="C62" s="355"/>
      <c r="D62" s="244"/>
      <c r="E62" s="469"/>
      <c r="F62" s="16"/>
      <c r="G62" s="16"/>
      <c r="H62" s="16"/>
    </row>
    <row r="63" spans="2:8" ht="15.6" x14ac:dyDescent="0.3">
      <c r="B63" s="245" t="s">
        <v>64</v>
      </c>
      <c r="C63" s="243"/>
      <c r="D63" s="244">
        <f>C62</f>
        <v>0</v>
      </c>
      <c r="E63" s="446"/>
      <c r="F63" s="16"/>
      <c r="G63" s="16"/>
      <c r="H63" s="16"/>
    </row>
    <row r="64" spans="2:8" ht="15.6" x14ac:dyDescent="0.3">
      <c r="B64" s="449" t="s">
        <v>252</v>
      </c>
      <c r="C64" s="450"/>
      <c r="D64" s="451"/>
      <c r="E64" s="16"/>
      <c r="F64" s="16"/>
      <c r="G64" s="16"/>
      <c r="H64" s="16"/>
    </row>
    <row r="65" spans="2:8" ht="15.6" x14ac:dyDescent="0.3">
      <c r="B65" s="16"/>
      <c r="C65" s="16"/>
      <c r="D65" s="16"/>
      <c r="E65" s="238"/>
      <c r="F65" s="16"/>
      <c r="G65" s="16"/>
      <c r="H65" s="16"/>
    </row>
    <row r="66" spans="2:8" ht="15.6" x14ac:dyDescent="0.3">
      <c r="B66" s="16" t="s">
        <v>228</v>
      </c>
      <c r="C66" s="238"/>
      <c r="D66" s="238"/>
      <c r="E66" s="238"/>
      <c r="F66" s="16"/>
      <c r="G66" s="16"/>
      <c r="H66" s="16"/>
    </row>
    <row r="67" spans="2:8" ht="31.2" x14ac:dyDescent="0.3">
      <c r="B67" s="275" t="s">
        <v>229</v>
      </c>
      <c r="C67" s="278" t="s">
        <v>253</v>
      </c>
      <c r="D67" s="275" t="s">
        <v>231</v>
      </c>
      <c r="E67" s="275" t="s">
        <v>117</v>
      </c>
      <c r="F67" s="275" t="s">
        <v>15</v>
      </c>
      <c r="G67" s="275" t="s">
        <v>17</v>
      </c>
      <c r="H67" s="16"/>
    </row>
    <row r="68" spans="2:8" ht="15.6" x14ac:dyDescent="0.3">
      <c r="B68" s="275"/>
      <c r="C68" s="279">
        <v>0.8</v>
      </c>
      <c r="D68" s="279">
        <v>0.2</v>
      </c>
      <c r="E68" s="279"/>
      <c r="F68" s="275"/>
      <c r="G68" s="275"/>
      <c r="H68" s="16"/>
    </row>
    <row r="69" spans="2:8" ht="15.6" x14ac:dyDescent="0.3">
      <c r="B69" s="250" t="s">
        <v>118</v>
      </c>
      <c r="C69" s="251">
        <f>C45</f>
        <v>0</v>
      </c>
      <c r="D69" s="356"/>
      <c r="E69" s="252"/>
      <c r="F69" s="253">
        <f>F19</f>
        <v>0</v>
      </c>
      <c r="G69" s="254">
        <f>F20</f>
        <v>0</v>
      </c>
      <c r="H69" s="16"/>
    </row>
    <row r="70" spans="2:8" ht="15.6" x14ac:dyDescent="0.3">
      <c r="B70" s="250" t="s">
        <v>232</v>
      </c>
      <c r="C70" s="251">
        <f>C50</f>
        <v>0</v>
      </c>
      <c r="D70" s="356"/>
      <c r="E70" s="252"/>
      <c r="F70" s="251"/>
      <c r="G70" s="255">
        <f>(F21+F23)-(E24+E25+E26)</f>
        <v>0</v>
      </c>
      <c r="H70" s="16"/>
    </row>
    <row r="71" spans="2:8" ht="15.6" x14ac:dyDescent="0.3">
      <c r="B71" s="250" t="s">
        <v>97</v>
      </c>
      <c r="C71" s="256">
        <f>-D57</f>
        <v>0</v>
      </c>
      <c r="D71" s="357"/>
      <c r="E71" s="257"/>
      <c r="F71" s="256"/>
      <c r="G71" s="258">
        <f>-E28</f>
        <v>0</v>
      </c>
      <c r="H71" s="16"/>
    </row>
    <row r="72" spans="2:8" ht="15.6" x14ac:dyDescent="0.3">
      <c r="B72" s="250" t="s">
        <v>233</v>
      </c>
      <c r="C72" s="251">
        <f t="shared" ref="C72:D72" si="1">SUM(C69:C71)</f>
        <v>0</v>
      </c>
      <c r="D72" s="251">
        <f t="shared" si="1"/>
        <v>0</v>
      </c>
      <c r="E72" s="259" t="s">
        <v>117</v>
      </c>
      <c r="F72" s="251">
        <f t="shared" ref="F72:G72" si="2">SUM(F69:F71)</f>
        <v>0</v>
      </c>
      <c r="G72" s="255">
        <f t="shared" si="2"/>
        <v>0</v>
      </c>
      <c r="H72" s="16"/>
    </row>
    <row r="73" spans="2:8" ht="31.2" x14ac:dyDescent="0.3">
      <c r="B73" s="250" t="s">
        <v>234</v>
      </c>
      <c r="C73" s="256">
        <f>-D63</f>
        <v>0</v>
      </c>
      <c r="D73" s="256">
        <f>-(D63/C68)*D68</f>
        <v>0</v>
      </c>
      <c r="E73" s="252"/>
      <c r="F73" s="251"/>
      <c r="G73" s="255"/>
      <c r="H73" s="16"/>
    </row>
    <row r="74" spans="2:8" ht="31.2" x14ac:dyDescent="0.3">
      <c r="B74" s="250" t="s">
        <v>235</v>
      </c>
      <c r="C74" s="253">
        <f>SUM(C72:C73)</f>
        <v>0</v>
      </c>
      <c r="D74" s="253">
        <f>D72+D73</f>
        <v>0</v>
      </c>
      <c r="E74" s="16"/>
      <c r="F74" s="280"/>
      <c r="G74" s="281"/>
      <c r="H74" s="16"/>
    </row>
    <row r="75" spans="2:8" ht="31.2" x14ac:dyDescent="0.3">
      <c r="B75" s="250" t="s">
        <v>254</v>
      </c>
      <c r="C75" s="253">
        <f>C70+C73</f>
        <v>0</v>
      </c>
      <c r="D75" s="253"/>
      <c r="E75" s="280"/>
      <c r="F75" s="456"/>
      <c r="G75" s="458"/>
      <c r="H75" s="16"/>
    </row>
    <row r="76" spans="2:8" ht="15.6" x14ac:dyDescent="0.3">
      <c r="B76" s="282" t="s">
        <v>255</v>
      </c>
      <c r="C76" s="283"/>
      <c r="D76" s="284">
        <f>D70+D73</f>
        <v>0</v>
      </c>
      <c r="E76" s="283"/>
      <c r="F76" s="459"/>
      <c r="G76" s="451"/>
      <c r="H76" s="16"/>
    </row>
    <row r="77" spans="2:8" ht="15.6" x14ac:dyDescent="0.3">
      <c r="B77" s="16"/>
      <c r="C77" s="16"/>
      <c r="D77" s="16"/>
      <c r="E77" s="238"/>
      <c r="F77" s="238"/>
      <c r="G77" s="16"/>
      <c r="H77" s="16"/>
    </row>
    <row r="78" spans="2:8" ht="15.6" x14ac:dyDescent="0.3">
      <c r="B78" s="16" t="s">
        <v>237</v>
      </c>
      <c r="C78" s="238"/>
      <c r="D78" s="238"/>
      <c r="E78" s="238"/>
      <c r="F78" s="238"/>
      <c r="G78" s="16"/>
      <c r="H78" s="16"/>
    </row>
    <row r="79" spans="2:8" ht="15.6" x14ac:dyDescent="0.3">
      <c r="B79" s="460" t="s">
        <v>256</v>
      </c>
      <c r="C79" s="457"/>
      <c r="D79" s="285"/>
      <c r="E79" s="238"/>
      <c r="F79" s="238"/>
      <c r="G79" s="16"/>
      <c r="H79" s="16"/>
    </row>
    <row r="80" spans="2:8" ht="15.6" x14ac:dyDescent="0.3">
      <c r="B80" s="242" t="s">
        <v>15</v>
      </c>
      <c r="C80" s="238">
        <f>F69</f>
        <v>0</v>
      </c>
      <c r="D80" s="262"/>
      <c r="E80" s="238"/>
      <c r="F80" s="238"/>
      <c r="G80" s="16"/>
      <c r="H80" s="16"/>
    </row>
    <row r="81" spans="2:8" ht="15.6" x14ac:dyDescent="0.3">
      <c r="B81" s="242" t="s">
        <v>17</v>
      </c>
      <c r="C81" s="238">
        <f>G69</f>
        <v>0</v>
      </c>
      <c r="D81" s="262"/>
      <c r="E81" s="238"/>
      <c r="F81" s="238"/>
      <c r="G81" s="16"/>
      <c r="H81" s="16"/>
    </row>
    <row r="82" spans="2:8" ht="15.6" x14ac:dyDescent="0.3">
      <c r="B82" s="242" t="s">
        <v>52</v>
      </c>
      <c r="C82" s="238">
        <f>C75</f>
        <v>0</v>
      </c>
      <c r="D82" s="262"/>
      <c r="E82" s="238"/>
      <c r="F82" s="16"/>
      <c r="G82" s="16"/>
      <c r="H82" s="16"/>
    </row>
    <row r="83" spans="2:8" ht="15.6" x14ac:dyDescent="0.3">
      <c r="B83" s="242" t="s">
        <v>55</v>
      </c>
      <c r="C83" s="238">
        <f>D76</f>
        <v>0</v>
      </c>
      <c r="D83" s="262"/>
      <c r="E83" s="238"/>
      <c r="F83" s="16"/>
      <c r="G83" s="16"/>
      <c r="H83" s="16"/>
    </row>
    <row r="84" spans="2:8" ht="15.6" x14ac:dyDescent="0.3">
      <c r="B84" s="245" t="s">
        <v>86</v>
      </c>
      <c r="C84" s="238"/>
      <c r="D84" s="262">
        <f>-G71</f>
        <v>0</v>
      </c>
      <c r="E84" s="238"/>
      <c r="F84" s="16"/>
      <c r="G84" s="16"/>
      <c r="H84" s="16"/>
    </row>
    <row r="85" spans="2:8" ht="15.6" x14ac:dyDescent="0.3">
      <c r="B85" s="245" t="s">
        <v>64</v>
      </c>
      <c r="C85" s="238"/>
      <c r="D85" s="262">
        <f>C74</f>
        <v>0</v>
      </c>
      <c r="E85" s="238"/>
      <c r="F85" s="16"/>
      <c r="G85" s="16"/>
      <c r="H85" s="16"/>
    </row>
    <row r="86" spans="2:8" ht="15.6" x14ac:dyDescent="0.3">
      <c r="B86" s="245" t="s">
        <v>69</v>
      </c>
      <c r="C86" s="238"/>
      <c r="D86" s="262">
        <f>D74</f>
        <v>0</v>
      </c>
      <c r="E86" s="238"/>
      <c r="F86" s="16"/>
      <c r="G86" s="16"/>
      <c r="H86" s="16"/>
    </row>
    <row r="87" spans="2:8" ht="15.6" x14ac:dyDescent="0.3">
      <c r="B87" s="449" t="s">
        <v>257</v>
      </c>
      <c r="C87" s="450"/>
      <c r="D87" s="286"/>
      <c r="E87" s="238"/>
      <c r="F87" s="16"/>
      <c r="G87" s="16"/>
      <c r="H87" s="16"/>
    </row>
    <row r="88" spans="2:8" ht="15.6" x14ac:dyDescent="0.3">
      <c r="B88" s="16"/>
      <c r="C88" s="238"/>
      <c r="D88" s="238"/>
      <c r="E88" s="238"/>
      <c r="F88" s="16"/>
      <c r="G88" s="16"/>
      <c r="H88" s="16"/>
    </row>
    <row r="89" spans="2:8" ht="15.6" x14ac:dyDescent="0.3">
      <c r="B89" s="461" t="s">
        <v>240</v>
      </c>
      <c r="C89" s="457"/>
      <c r="D89" s="458"/>
      <c r="E89" s="238"/>
      <c r="F89" s="16"/>
      <c r="G89" s="16"/>
      <c r="H89" s="16"/>
    </row>
    <row r="90" spans="2:8" ht="15.6" x14ac:dyDescent="0.3">
      <c r="B90" s="263" t="s">
        <v>53</v>
      </c>
      <c r="C90" s="264">
        <f>F23</f>
        <v>0</v>
      </c>
      <c r="D90" s="246"/>
      <c r="E90" s="238"/>
      <c r="F90" s="16"/>
      <c r="G90" s="16"/>
      <c r="H90" s="16"/>
    </row>
    <row r="91" spans="2:8" ht="15.6" x14ac:dyDescent="0.3">
      <c r="B91" s="265" t="s">
        <v>9</v>
      </c>
      <c r="C91" s="16"/>
      <c r="D91" s="266">
        <f>C90</f>
        <v>0</v>
      </c>
      <c r="E91" s="238"/>
      <c r="F91" s="16"/>
      <c r="G91" s="16"/>
      <c r="H91" s="16"/>
    </row>
    <row r="92" spans="2:8" ht="15.6" x14ac:dyDescent="0.3">
      <c r="B92" s="455" t="s">
        <v>241</v>
      </c>
      <c r="C92" s="450"/>
      <c r="D92" s="451"/>
      <c r="E92" s="238"/>
      <c r="F92" s="16"/>
      <c r="G92" s="16"/>
      <c r="H92" s="16"/>
    </row>
  </sheetData>
  <sheetProtection sheet="1" objects="1" scenarios="1" formatCells="0" formatColumns="0" formatRows="0" autoFilter="0"/>
  <mergeCells count="25">
    <mergeCell ref="B92:D92"/>
    <mergeCell ref="E61:E63"/>
    <mergeCell ref="B64:D64"/>
    <mergeCell ref="F75:G76"/>
    <mergeCell ref="B79:C79"/>
    <mergeCell ref="B87:C87"/>
    <mergeCell ref="B89:D89"/>
    <mergeCell ref="B59:D59"/>
    <mergeCell ref="B32:F32"/>
    <mergeCell ref="B33:F33"/>
    <mergeCell ref="B34:F34"/>
    <mergeCell ref="B35:F35"/>
    <mergeCell ref="B38:F38"/>
    <mergeCell ref="B39:F39"/>
    <mergeCell ref="E45:E46"/>
    <mergeCell ref="B47:D47"/>
    <mergeCell ref="E50:E51"/>
    <mergeCell ref="B53:D53"/>
    <mergeCell ref="E56:E57"/>
    <mergeCell ref="B1:F1"/>
    <mergeCell ref="B2:F2"/>
    <mergeCell ref="B3:F3"/>
    <mergeCell ref="B6:B7"/>
    <mergeCell ref="C6:D6"/>
    <mergeCell ref="E6:F6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34BB-C414-455E-B8BF-C5621D6DDE14}">
  <sheetPr codeName="Sheet8"/>
  <dimension ref="A1:G39"/>
  <sheetViews>
    <sheetView topLeftCell="A10" zoomScale="85" zoomScaleNormal="85" workbookViewId="0">
      <selection activeCell="E47" sqref="E47"/>
    </sheetView>
  </sheetViews>
  <sheetFormatPr defaultRowHeight="14.4" x14ac:dyDescent="0.3"/>
  <cols>
    <col min="1" max="1" width="35.44140625" customWidth="1"/>
    <col min="2" max="2" width="34" customWidth="1"/>
    <col min="3" max="3" width="33.6640625" customWidth="1"/>
    <col min="4" max="4" width="41.88671875" customWidth="1"/>
    <col min="5" max="5" width="30.5546875" customWidth="1"/>
    <col min="6" max="6" width="29.6640625" customWidth="1"/>
    <col min="7" max="7" width="42.33203125" style="231" customWidth="1"/>
  </cols>
  <sheetData>
    <row r="1" spans="1:6" ht="15.6" x14ac:dyDescent="0.3">
      <c r="A1" s="473" t="s">
        <v>37</v>
      </c>
      <c r="B1" s="473"/>
      <c r="C1" s="473"/>
      <c r="D1" s="473"/>
      <c r="E1" s="473"/>
      <c r="F1" s="473"/>
    </row>
    <row r="2" spans="1:6" ht="16.2" x14ac:dyDescent="0.35">
      <c r="A2" s="56"/>
      <c r="B2" s="56"/>
      <c r="C2" s="56"/>
      <c r="D2" s="56"/>
      <c r="E2" s="56"/>
      <c r="F2" s="57" t="s">
        <v>38</v>
      </c>
    </row>
    <row r="3" spans="1:6" ht="15.6" x14ac:dyDescent="0.3">
      <c r="A3" s="474" t="s">
        <v>39</v>
      </c>
      <c r="B3" s="474" t="s">
        <v>40</v>
      </c>
      <c r="C3" s="474" t="s">
        <v>41</v>
      </c>
      <c r="D3" s="476" t="s">
        <v>42</v>
      </c>
      <c r="E3" s="477"/>
      <c r="F3" s="478" t="s">
        <v>43</v>
      </c>
    </row>
    <row r="4" spans="1:6" ht="15.6" x14ac:dyDescent="0.3">
      <c r="A4" s="475"/>
      <c r="B4" s="475"/>
      <c r="C4" s="475"/>
      <c r="D4" s="58" t="s">
        <v>44</v>
      </c>
      <c r="E4" s="58" t="s">
        <v>45</v>
      </c>
      <c r="F4" s="479"/>
    </row>
    <row r="5" spans="1:6" ht="15.6" x14ac:dyDescent="0.3">
      <c r="A5" s="470" t="s">
        <v>46</v>
      </c>
      <c r="B5" s="471"/>
      <c r="C5" s="471"/>
      <c r="D5" s="471"/>
      <c r="E5" s="471"/>
      <c r="F5" s="472"/>
    </row>
    <row r="6" spans="1:6" ht="15.6" x14ac:dyDescent="0.3">
      <c r="A6" s="59" t="s">
        <v>47</v>
      </c>
      <c r="B6" s="60">
        <f>'Kasus 1  BAB III'!D21</f>
        <v>0</v>
      </c>
      <c r="C6" s="60">
        <f>'Kasus 1  BAB III'!F21</f>
        <v>0</v>
      </c>
      <c r="D6" s="60"/>
      <c r="E6" s="60"/>
      <c r="F6" s="60">
        <f>B6+C6-D6+E6</f>
        <v>0</v>
      </c>
    </row>
    <row r="7" spans="1:6" ht="15.6" x14ac:dyDescent="0.3">
      <c r="A7" s="59" t="s">
        <v>48</v>
      </c>
      <c r="B7" s="60">
        <f>-'Kasus 1  BAB III'!C24</f>
        <v>0</v>
      </c>
      <c r="C7" s="60">
        <f>-'Kasus 1  BAB III'!E24</f>
        <v>0</v>
      </c>
      <c r="D7" s="60"/>
      <c r="E7" s="60"/>
      <c r="F7" s="60">
        <f>B7+C7+D7-E7</f>
        <v>0</v>
      </c>
    </row>
    <row r="8" spans="1:6" ht="15.6" x14ac:dyDescent="0.3">
      <c r="A8" s="59" t="s">
        <v>49</v>
      </c>
      <c r="B8" s="60">
        <f>-'Kasus 1  BAB III'!C25</f>
        <v>0</v>
      </c>
      <c r="C8" s="60">
        <f>-'Kasus 1  BAB III'!E25</f>
        <v>0</v>
      </c>
      <c r="D8" s="60"/>
      <c r="E8" s="60"/>
      <c r="F8" s="60">
        <f>B8+C8+D8-E8</f>
        <v>0</v>
      </c>
    </row>
    <row r="9" spans="1:6" ht="15.6" x14ac:dyDescent="0.3">
      <c r="A9" s="59" t="s">
        <v>50</v>
      </c>
      <c r="B9" s="60">
        <f>-'Kasus 1  BAB III'!C26</f>
        <v>0</v>
      </c>
      <c r="C9" s="60">
        <f>-'Kasus 1  BAB III'!E26</f>
        <v>0</v>
      </c>
      <c r="D9" s="60"/>
      <c r="E9" s="60"/>
      <c r="F9" s="60">
        <f>B9+C9+D9-E9</f>
        <v>0</v>
      </c>
    </row>
    <row r="10" spans="1:6" ht="15.6" x14ac:dyDescent="0.3">
      <c r="A10" s="59" t="s">
        <v>51</v>
      </c>
      <c r="B10" s="60">
        <f>-'Kasus 1  BAB III'!C27</f>
        <v>0</v>
      </c>
      <c r="C10" s="60">
        <f>-'Kasus 1  BAB III'!E27</f>
        <v>0</v>
      </c>
      <c r="D10" s="60"/>
      <c r="E10" s="60"/>
      <c r="F10" s="60">
        <f>B10+C10+D10-E10</f>
        <v>0</v>
      </c>
    </row>
    <row r="11" spans="1:6" ht="15.6" x14ac:dyDescent="0.3">
      <c r="A11" s="59" t="s">
        <v>52</v>
      </c>
      <c r="B11" s="60">
        <f>'Kasus 1  BAB III'!D22</f>
        <v>0</v>
      </c>
      <c r="C11" s="60">
        <f>-'Kasus 1  BAB III'!E22</f>
        <v>0</v>
      </c>
      <c r="D11" s="60">
        <f>B11</f>
        <v>0</v>
      </c>
      <c r="E11" s="60"/>
      <c r="F11" s="60">
        <f>B11+C11-D11+E11</f>
        <v>0</v>
      </c>
    </row>
    <row r="12" spans="1:6" ht="15.6" x14ac:dyDescent="0.3">
      <c r="A12" s="59" t="s">
        <v>53</v>
      </c>
      <c r="B12" s="60"/>
      <c r="C12" s="60">
        <f>'Kasus 1  BAB III'!F23</f>
        <v>0</v>
      </c>
      <c r="D12" s="60">
        <f>C12</f>
        <v>0</v>
      </c>
      <c r="E12" s="60"/>
      <c r="F12" s="60">
        <f>B12+C12-D12+E12</f>
        <v>0</v>
      </c>
    </row>
    <row r="13" spans="1:6" ht="15.6" x14ac:dyDescent="0.3">
      <c r="A13" s="61" t="s">
        <v>54</v>
      </c>
      <c r="B13" s="62">
        <f>SUM(B6:B12)</f>
        <v>0</v>
      </c>
      <c r="C13" s="62">
        <f>SUM(C6:C12)</f>
        <v>0</v>
      </c>
      <c r="D13" s="62"/>
      <c r="E13" s="62"/>
      <c r="F13" s="62">
        <f>SUM(F6:F12)</f>
        <v>0</v>
      </c>
    </row>
    <row r="14" spans="1:6" ht="31.2" x14ac:dyDescent="0.3">
      <c r="A14" s="59" t="s">
        <v>55</v>
      </c>
      <c r="B14" s="60"/>
      <c r="C14" s="60"/>
      <c r="D14" s="60">
        <f>'Kasus 1  BAB III'!D76</f>
        <v>0</v>
      </c>
      <c r="E14" s="60"/>
      <c r="F14" s="60">
        <f>B14+C14-D14+E14</f>
        <v>0</v>
      </c>
    </row>
    <row r="15" spans="1:6" ht="15.6" x14ac:dyDescent="0.3">
      <c r="A15" s="63" t="s">
        <v>56</v>
      </c>
      <c r="B15" s="64">
        <f>SUM(B13:B14)</f>
        <v>0</v>
      </c>
      <c r="C15" s="64">
        <f>SUM(C13:C14)</f>
        <v>0</v>
      </c>
      <c r="D15" s="64"/>
      <c r="E15" s="64"/>
      <c r="F15" s="64">
        <f>SUM(F13:F14)</f>
        <v>0</v>
      </c>
    </row>
    <row r="16" spans="1:6" ht="15.6" x14ac:dyDescent="0.3">
      <c r="A16" s="65"/>
      <c r="B16" s="65"/>
      <c r="C16" s="65"/>
      <c r="D16" s="65"/>
      <c r="E16" s="65"/>
      <c r="F16" s="65"/>
    </row>
    <row r="17" spans="1:6" ht="15.6" x14ac:dyDescent="0.3">
      <c r="A17" s="470" t="s">
        <v>57</v>
      </c>
      <c r="B17" s="471"/>
      <c r="C17" s="471"/>
      <c r="D17" s="471"/>
      <c r="E17" s="471"/>
      <c r="F17" s="472"/>
    </row>
    <row r="18" spans="1:6" ht="15.6" x14ac:dyDescent="0.3">
      <c r="A18" s="59" t="s">
        <v>58</v>
      </c>
      <c r="B18" s="60">
        <f>'Kasus 1  BAB III'!D20</f>
        <v>0</v>
      </c>
      <c r="C18" s="60">
        <f>'Kasus 1  BAB III'!F20</f>
        <v>0</v>
      </c>
      <c r="D18" s="60">
        <f>'Kasus 1  BAB III'!C81</f>
        <v>0</v>
      </c>
      <c r="E18" s="60"/>
      <c r="F18" s="60">
        <f>B18+C18-D18+E18</f>
        <v>0</v>
      </c>
    </row>
    <row r="19" spans="1:6" ht="15.6" x14ac:dyDescent="0.3">
      <c r="A19" s="66" t="s">
        <v>59</v>
      </c>
      <c r="B19" s="67">
        <f>B15</f>
        <v>0</v>
      </c>
      <c r="C19" s="67">
        <f>C15</f>
        <v>0</v>
      </c>
      <c r="D19" s="67"/>
      <c r="E19" s="67"/>
      <c r="F19" s="67">
        <f>F15</f>
        <v>0</v>
      </c>
    </row>
    <row r="20" spans="1:6" ht="15.6" x14ac:dyDescent="0.3">
      <c r="A20" s="59" t="s">
        <v>60</v>
      </c>
      <c r="B20" s="60">
        <f>-'Kasus 1  BAB III'!C28</f>
        <v>0</v>
      </c>
      <c r="C20" s="60">
        <f>-'Kasus 1  BAB III'!E28</f>
        <v>0</v>
      </c>
      <c r="D20" s="60"/>
      <c r="E20" s="60">
        <f>'Kasus 1  BAB III'!D84</f>
        <v>0</v>
      </c>
      <c r="F20" s="60">
        <f>B20+C20+D20+E20</f>
        <v>0</v>
      </c>
    </row>
    <row r="21" spans="1:6" ht="15.6" x14ac:dyDescent="0.3">
      <c r="A21" s="63" t="s">
        <v>61</v>
      </c>
      <c r="B21" s="64">
        <f>SUM(B18:B20)</f>
        <v>0</v>
      </c>
      <c r="C21" s="64">
        <f>SUM(C18:C20)</f>
        <v>0</v>
      </c>
      <c r="D21" s="64"/>
      <c r="E21" s="64"/>
      <c r="F21" s="64">
        <f>SUM(F18:F20)</f>
        <v>0</v>
      </c>
    </row>
    <row r="22" spans="1:6" ht="15.6" x14ac:dyDescent="0.3">
      <c r="A22" s="65"/>
      <c r="B22" s="65"/>
      <c r="C22" s="65"/>
      <c r="D22" s="65"/>
      <c r="E22" s="65"/>
      <c r="F22" s="65"/>
    </row>
    <row r="23" spans="1:6" ht="15.6" x14ac:dyDescent="0.3">
      <c r="A23" s="470" t="s">
        <v>62</v>
      </c>
      <c r="B23" s="471"/>
      <c r="C23" s="471"/>
      <c r="D23" s="471"/>
      <c r="E23" s="471"/>
      <c r="F23" s="472"/>
    </row>
    <row r="24" spans="1:6" ht="15.6" x14ac:dyDescent="0.3">
      <c r="A24" s="59" t="s">
        <v>63</v>
      </c>
      <c r="B24" s="60">
        <f>'Kasus 1  BAB III'!C8</f>
        <v>0</v>
      </c>
      <c r="C24" s="60">
        <f>'Kasus 1  BAB III'!E8</f>
        <v>0</v>
      </c>
      <c r="D24" s="60"/>
      <c r="E24" s="60"/>
      <c r="F24" s="60">
        <f>B24+C24+D24-E24</f>
        <v>0</v>
      </c>
    </row>
    <row r="25" spans="1:6" ht="15.6" x14ac:dyDescent="0.3">
      <c r="A25" s="59" t="s">
        <v>7</v>
      </c>
      <c r="B25" s="60">
        <f>'Kasus 1  BAB III'!C9</f>
        <v>0</v>
      </c>
      <c r="C25" s="60">
        <f>'Kasus 1  BAB III'!E9</f>
        <v>0</v>
      </c>
      <c r="D25" s="60"/>
      <c r="E25" s="60"/>
      <c r="F25" s="60">
        <f t="shared" ref="F25:F31" si="0">B25+C25+D25-E25</f>
        <v>0</v>
      </c>
    </row>
    <row r="26" spans="1:6" ht="15.6" x14ac:dyDescent="0.3">
      <c r="A26" s="59" t="s">
        <v>8</v>
      </c>
      <c r="B26" s="60">
        <f>'Kasus 1  BAB III'!C10</f>
        <v>0</v>
      </c>
      <c r="C26" s="60">
        <f>'Kasus 1  BAB III'!E10</f>
        <v>0</v>
      </c>
      <c r="D26" s="60"/>
      <c r="E26" s="60"/>
      <c r="F26" s="60">
        <f t="shared" si="0"/>
        <v>0</v>
      </c>
    </row>
    <row r="27" spans="1:6" ht="15.6" x14ac:dyDescent="0.3">
      <c r="A27" s="59" t="s">
        <v>64</v>
      </c>
      <c r="B27" s="60">
        <f>'Kasus 1  BAB III'!C11</f>
        <v>0</v>
      </c>
      <c r="C27" s="60">
        <f>'Kasus 1  BAB III'!E11</f>
        <v>0</v>
      </c>
      <c r="D27" s="60"/>
      <c r="E27" s="60">
        <f>'Kasus 1  BAB III'!D85</f>
        <v>0</v>
      </c>
      <c r="F27" s="60">
        <f t="shared" si="0"/>
        <v>0</v>
      </c>
    </row>
    <row r="28" spans="1:6" ht="15.6" x14ac:dyDescent="0.3">
      <c r="A28" s="59" t="s">
        <v>9</v>
      </c>
      <c r="B28" s="60">
        <f>'Kasus 1  BAB III'!C12</f>
        <v>0</v>
      </c>
      <c r="C28" s="60">
        <f>'Kasus 1  BAB III'!E12</f>
        <v>0</v>
      </c>
      <c r="D28" s="60"/>
      <c r="E28" s="60">
        <f>'Kasus 1  BAB III'!D91</f>
        <v>0</v>
      </c>
      <c r="F28" s="60">
        <f t="shared" si="0"/>
        <v>0</v>
      </c>
    </row>
    <row r="29" spans="1:6" ht="15.6" x14ac:dyDescent="0.3">
      <c r="A29" s="59" t="s">
        <v>65</v>
      </c>
      <c r="B29" s="60">
        <f>'Kasus 1  BAB III'!C13</f>
        <v>0</v>
      </c>
      <c r="C29" s="60">
        <f>'Kasus 1  BAB III'!E13</f>
        <v>0</v>
      </c>
      <c r="D29" s="60"/>
      <c r="E29" s="60"/>
      <c r="F29" s="60">
        <f t="shared" si="0"/>
        <v>0</v>
      </c>
    </row>
    <row r="30" spans="1:6" ht="15.6" x14ac:dyDescent="0.3">
      <c r="A30" s="59" t="s">
        <v>11</v>
      </c>
      <c r="B30" s="60">
        <f>-'Kasus 1  BAB III'!D15</f>
        <v>0</v>
      </c>
      <c r="C30" s="60">
        <f>-'Kasus 1  BAB III'!F15</f>
        <v>0</v>
      </c>
      <c r="D30" s="60"/>
      <c r="E30" s="60"/>
      <c r="F30" s="60">
        <f>B30+C30+D30-E30</f>
        <v>0</v>
      </c>
    </row>
    <row r="31" spans="1:6" ht="15.6" x14ac:dyDescent="0.3">
      <c r="A31" s="59" t="s">
        <v>66</v>
      </c>
      <c r="B31" s="60">
        <f>'Kasus 1  BAB III'!C14</f>
        <v>0</v>
      </c>
      <c r="C31" s="60">
        <f>'Kasus 1  BAB III'!E14</f>
        <v>0</v>
      </c>
      <c r="D31" s="60"/>
      <c r="E31" s="60"/>
      <c r="F31" s="60">
        <f t="shared" si="0"/>
        <v>0</v>
      </c>
    </row>
    <row r="32" spans="1:6" ht="15.6" x14ac:dyDescent="0.3">
      <c r="A32" s="59" t="s">
        <v>67</v>
      </c>
      <c r="B32" s="60">
        <f>-'Kasus 1  BAB III'!D16</f>
        <v>0</v>
      </c>
      <c r="C32" s="60">
        <f>'Kasus 1  BAB III'!F16</f>
        <v>0</v>
      </c>
      <c r="D32" s="60"/>
      <c r="E32" s="60"/>
      <c r="F32" s="60">
        <f>B32+C32+D32-E32</f>
        <v>0</v>
      </c>
    </row>
    <row r="33" spans="1:6" ht="15.6" x14ac:dyDescent="0.3">
      <c r="A33" s="61" t="s">
        <v>12</v>
      </c>
      <c r="B33" s="62">
        <f>SUM(B24:B32)</f>
        <v>0</v>
      </c>
      <c r="C33" s="62">
        <f>SUM(C24:C32)</f>
        <v>0</v>
      </c>
      <c r="D33" s="62"/>
      <c r="E33" s="62"/>
      <c r="F33" s="62">
        <f>SUM(F24:F32)</f>
        <v>0</v>
      </c>
    </row>
    <row r="34" spans="1:6" ht="15.6" x14ac:dyDescent="0.3">
      <c r="A34" s="59" t="s">
        <v>13</v>
      </c>
      <c r="B34" s="60">
        <f>'Kasus 1  BAB III'!D17</f>
        <v>0</v>
      </c>
      <c r="C34" s="60">
        <f>'Kasus 1  BAB III'!F17</f>
        <v>0</v>
      </c>
      <c r="D34" s="60"/>
      <c r="E34" s="60"/>
      <c r="F34" s="60">
        <f>B34+C34-D34+E34</f>
        <v>0</v>
      </c>
    </row>
    <row r="35" spans="1:6" ht="15.6" x14ac:dyDescent="0.3">
      <c r="A35" s="59" t="s">
        <v>68</v>
      </c>
      <c r="B35" s="60">
        <f>'Kasus 1  BAB III'!D18</f>
        <v>0</v>
      </c>
      <c r="C35" s="60">
        <f>'Kasus 1  BAB III'!F18</f>
        <v>0</v>
      </c>
      <c r="D35" s="60"/>
      <c r="E35" s="60"/>
      <c r="F35" s="60">
        <f t="shared" ref="F35:F38" si="1">B35+C35-D35+E35</f>
        <v>0</v>
      </c>
    </row>
    <row r="36" spans="1:6" ht="15.6" x14ac:dyDescent="0.3">
      <c r="A36" s="59" t="s">
        <v>15</v>
      </c>
      <c r="B36" s="60">
        <f>'Kasus 1  BAB III'!D19</f>
        <v>0</v>
      </c>
      <c r="C36" s="60">
        <f>'Kasus 1  BAB III'!F19</f>
        <v>0</v>
      </c>
      <c r="D36" s="60">
        <f>'Kasus 1  BAB III'!C80</f>
        <v>0</v>
      </c>
      <c r="E36" s="60"/>
      <c r="F36" s="60">
        <f t="shared" si="1"/>
        <v>0</v>
      </c>
    </row>
    <row r="37" spans="1:6" ht="15.6" x14ac:dyDescent="0.3">
      <c r="A37" s="66" t="s">
        <v>17</v>
      </c>
      <c r="B37" s="67">
        <f>B21</f>
        <v>0</v>
      </c>
      <c r="C37" s="67">
        <f>C21</f>
        <v>0</v>
      </c>
      <c r="D37" s="67"/>
      <c r="E37" s="67"/>
      <c r="F37" s="67">
        <f>B37</f>
        <v>0</v>
      </c>
    </row>
    <row r="38" spans="1:6" ht="15.6" x14ac:dyDescent="0.3">
      <c r="A38" s="59" t="s">
        <v>69</v>
      </c>
      <c r="B38" s="60"/>
      <c r="C38" s="60"/>
      <c r="D38" s="60"/>
      <c r="E38" s="60">
        <f>'Kasus 1  BAB III'!D86</f>
        <v>0</v>
      </c>
      <c r="F38" s="60">
        <f t="shared" si="1"/>
        <v>0</v>
      </c>
    </row>
    <row r="39" spans="1:6" ht="15.6" x14ac:dyDescent="0.3">
      <c r="A39" s="61" t="s">
        <v>18</v>
      </c>
      <c r="B39" s="62">
        <f>SUM(B34:B38)</f>
        <v>0</v>
      </c>
      <c r="C39" s="62">
        <f>SUM(C34:C38)</f>
        <v>0</v>
      </c>
      <c r="D39" s="62">
        <f>SUM(D6:D15)+SUM(D18:D21)+SUM(D24:D38)</f>
        <v>0</v>
      </c>
      <c r="E39" s="62">
        <f>SUM(E6:E15)+SUM(E18:E21)+SUM(E24:E38)</f>
        <v>0</v>
      </c>
      <c r="F39" s="62">
        <f>SUM(F34:F38)</f>
        <v>0</v>
      </c>
    </row>
  </sheetData>
  <sheetProtection sheet="1" objects="1" scenarios="1" formatCells="0" formatColumns="0" formatRows="0" autoFilter="0"/>
  <mergeCells count="9">
    <mergeCell ref="A5:F5"/>
    <mergeCell ref="A17:F17"/>
    <mergeCell ref="A23:F23"/>
    <mergeCell ref="A1:F1"/>
    <mergeCell ref="A3:A4"/>
    <mergeCell ref="B3:B4"/>
    <mergeCell ref="C3:C4"/>
    <mergeCell ref="D3:E3"/>
    <mergeCell ref="F3:F4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2BD7B-ADC1-46BA-BF3D-35B4BC6B287A}">
  <sheetPr codeName="Sheet9"/>
  <dimension ref="A1:AD40"/>
  <sheetViews>
    <sheetView topLeftCell="A4" workbookViewId="0"/>
  </sheetViews>
  <sheetFormatPr defaultRowHeight="14.4" x14ac:dyDescent="0.3"/>
  <sheetData>
    <row r="1" spans="1:30" x14ac:dyDescent="0.3">
      <c r="A1" s="231"/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</row>
    <row r="2" spans="1:30" x14ac:dyDescent="0.3">
      <c r="A2" s="231"/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  <c r="AC2" s="231"/>
      <c r="AD2" s="231"/>
    </row>
    <row r="3" spans="1:30" x14ac:dyDescent="0.3">
      <c r="A3" s="231"/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</row>
    <row r="4" spans="1:30" x14ac:dyDescent="0.3">
      <c r="A4" s="231"/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</row>
    <row r="5" spans="1:30" x14ac:dyDescent="0.3">
      <c r="A5" s="231"/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  <c r="S5" s="231"/>
      <c r="T5" s="231"/>
      <c r="U5" s="231"/>
      <c r="V5" s="231"/>
      <c r="W5" s="231"/>
      <c r="X5" s="231"/>
      <c r="Y5" s="231"/>
      <c r="Z5" s="231"/>
      <c r="AA5" s="231"/>
      <c r="AB5" s="231"/>
      <c r="AC5" s="231"/>
      <c r="AD5" s="231"/>
    </row>
    <row r="6" spans="1:30" x14ac:dyDescent="0.3">
      <c r="A6" s="231"/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/>
    </row>
    <row r="7" spans="1:30" x14ac:dyDescent="0.3">
      <c r="A7" s="231"/>
      <c r="B7" s="231"/>
      <c r="C7" s="231"/>
      <c r="D7" s="231"/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  <c r="AA7" s="231"/>
      <c r="AB7" s="231"/>
      <c r="AC7" s="231"/>
      <c r="AD7" s="231"/>
    </row>
    <row r="8" spans="1:30" x14ac:dyDescent="0.3">
      <c r="A8" s="231"/>
      <c r="B8" s="231"/>
      <c r="C8" s="231"/>
      <c r="D8" s="231"/>
      <c r="E8" s="231"/>
      <c r="F8" s="231"/>
      <c r="G8" s="231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  <c r="AA8" s="231"/>
      <c r="AB8" s="231"/>
      <c r="AC8" s="231"/>
      <c r="AD8" s="231"/>
    </row>
    <row r="9" spans="1:30" x14ac:dyDescent="0.3">
      <c r="A9" s="231"/>
      <c r="B9" s="231"/>
      <c r="C9" s="231"/>
      <c r="D9" s="231"/>
      <c r="E9" s="231"/>
      <c r="F9" s="231"/>
      <c r="G9" s="231"/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231"/>
      <c r="AD9" s="231"/>
    </row>
    <row r="10" spans="1:30" x14ac:dyDescent="0.3">
      <c r="A10" s="231"/>
      <c r="B10" s="231"/>
      <c r="C10" s="231"/>
      <c r="D10" s="231"/>
      <c r="E10" s="231"/>
      <c r="F10" s="231"/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</row>
    <row r="11" spans="1:30" x14ac:dyDescent="0.3">
      <c r="A11" s="231"/>
      <c r="B11" s="231"/>
      <c r="C11" s="231"/>
      <c r="D11" s="231"/>
      <c r="E11" s="231"/>
      <c r="F11" s="231"/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  <c r="AD11" s="231"/>
    </row>
    <row r="12" spans="1:30" x14ac:dyDescent="0.3">
      <c r="A12" s="231"/>
      <c r="B12" s="231"/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231"/>
      <c r="AD12" s="231"/>
    </row>
    <row r="13" spans="1:30" x14ac:dyDescent="0.3">
      <c r="A13" s="231"/>
      <c r="B13" s="231"/>
      <c r="C13" s="231"/>
      <c r="D13" s="231"/>
      <c r="E13" s="231"/>
      <c r="F13" s="231"/>
      <c r="G13" s="231"/>
      <c r="H13" s="231"/>
      <c r="I13" s="231"/>
      <c r="J13" s="231"/>
      <c r="K13" s="231"/>
      <c r="L13" s="231"/>
      <c r="M13" s="231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31"/>
      <c r="Z13" s="231"/>
      <c r="AA13" s="231"/>
      <c r="AB13" s="231"/>
      <c r="AC13" s="231"/>
      <c r="AD13" s="231"/>
    </row>
    <row r="14" spans="1:30" x14ac:dyDescent="0.3">
      <c r="A14" s="231"/>
      <c r="B14" s="231"/>
      <c r="C14" s="231"/>
      <c r="D14" s="231"/>
      <c r="E14" s="231"/>
      <c r="F14" s="231"/>
      <c r="G14" s="231"/>
      <c r="H14" s="231"/>
      <c r="I14" s="231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  <c r="AD14" s="231"/>
    </row>
    <row r="15" spans="1:30" x14ac:dyDescent="0.3">
      <c r="A15" s="231"/>
      <c r="B15" s="231"/>
      <c r="C15" s="231"/>
      <c r="D15" s="231"/>
      <c r="E15" s="231"/>
      <c r="F15" s="231"/>
      <c r="G15" s="231"/>
      <c r="H15" s="231"/>
      <c r="I15" s="231"/>
      <c r="J15" s="231"/>
      <c r="K15" s="231"/>
      <c r="L15" s="231"/>
      <c r="M15" s="231"/>
      <c r="N15" s="231"/>
      <c r="O15" s="231"/>
      <c r="P15" s="231"/>
      <c r="Q15" s="231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231"/>
      <c r="AC15" s="231"/>
      <c r="AD15" s="231"/>
    </row>
    <row r="16" spans="1:30" x14ac:dyDescent="0.3">
      <c r="A16" s="231"/>
      <c r="B16" s="231"/>
      <c r="C16" s="231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</row>
    <row r="17" spans="1:30" x14ac:dyDescent="0.3">
      <c r="A17" s="231"/>
      <c r="B17" s="231"/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</row>
    <row r="18" spans="1:30" x14ac:dyDescent="0.3">
      <c r="A18" s="231"/>
      <c r="B18" s="231"/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31"/>
      <c r="AD18" s="231"/>
    </row>
    <row r="19" spans="1:30" x14ac:dyDescent="0.3">
      <c r="A19" s="231"/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31"/>
      <c r="AB19" s="231"/>
      <c r="AC19" s="231"/>
      <c r="AD19" s="231"/>
    </row>
    <row r="20" spans="1:30" x14ac:dyDescent="0.3">
      <c r="A20" s="231"/>
      <c r="B20" s="231"/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31"/>
      <c r="AB20" s="231"/>
      <c r="AC20" s="231"/>
      <c r="AD20" s="231"/>
    </row>
    <row r="21" spans="1:30" x14ac:dyDescent="0.3">
      <c r="A21" s="231"/>
      <c r="B21" s="231"/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</row>
    <row r="22" spans="1:30" x14ac:dyDescent="0.3">
      <c r="A22" s="231"/>
      <c r="B22" s="231"/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</row>
    <row r="23" spans="1:30" x14ac:dyDescent="0.3">
      <c r="A23" s="231"/>
      <c r="B23" s="231"/>
      <c r="C23" s="231"/>
      <c r="D23" s="231"/>
      <c r="E23" s="231"/>
      <c r="F23" s="231"/>
      <c r="G23" s="231"/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</row>
    <row r="24" spans="1:30" x14ac:dyDescent="0.3">
      <c r="A24" s="231"/>
      <c r="B24" s="231"/>
      <c r="C24" s="231"/>
      <c r="D24" s="231"/>
      <c r="E24" s="231"/>
      <c r="F24" s="231"/>
      <c r="G24" s="231"/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</row>
    <row r="25" spans="1:30" x14ac:dyDescent="0.3">
      <c r="A25" s="231"/>
      <c r="B25" s="231"/>
      <c r="C25" s="231"/>
      <c r="D25" s="231"/>
      <c r="E25" s="231"/>
      <c r="F25" s="231"/>
      <c r="G25" s="231"/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</row>
    <row r="26" spans="1:30" x14ac:dyDescent="0.3">
      <c r="A26" s="231"/>
      <c r="B26" s="231"/>
      <c r="C26" s="231"/>
      <c r="D26" s="231"/>
      <c r="E26" s="231"/>
      <c r="F26" s="231"/>
      <c r="G26" s="231"/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</row>
    <row r="27" spans="1:30" x14ac:dyDescent="0.3">
      <c r="A27" s="231"/>
      <c r="B27" s="231"/>
      <c r="C27" s="231"/>
      <c r="D27" s="231"/>
      <c r="E27" s="231"/>
      <c r="F27" s="231"/>
      <c r="G27" s="231"/>
      <c r="H27" s="231"/>
      <c r="I27" s="231"/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/>
      <c r="Y27" s="231"/>
      <c r="Z27" s="231"/>
      <c r="AA27" s="231"/>
      <c r="AB27" s="231"/>
      <c r="AC27" s="231"/>
      <c r="AD27" s="231"/>
    </row>
    <row r="28" spans="1:30" x14ac:dyDescent="0.3">
      <c r="A28" s="231"/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231"/>
      <c r="Z28" s="231"/>
      <c r="AA28" s="231"/>
      <c r="AB28" s="231"/>
      <c r="AC28" s="231"/>
      <c r="AD28" s="231"/>
    </row>
    <row r="29" spans="1:30" x14ac:dyDescent="0.3">
      <c r="A29" s="231"/>
      <c r="B29" s="23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231"/>
      <c r="Z29" s="231"/>
      <c r="AA29" s="231"/>
      <c r="AB29" s="231"/>
      <c r="AC29" s="231"/>
      <c r="AD29" s="231"/>
    </row>
    <row r="30" spans="1:30" x14ac:dyDescent="0.3">
      <c r="A30" s="231"/>
      <c r="B30" s="231"/>
      <c r="C30" s="231"/>
      <c r="D30" s="231"/>
      <c r="E30" s="231"/>
      <c r="F30" s="231"/>
      <c r="G30" s="231"/>
      <c r="H30" s="231"/>
      <c r="I30" s="231"/>
      <c r="J30" s="231"/>
      <c r="K30" s="231"/>
      <c r="L30" s="231"/>
      <c r="M30" s="231"/>
      <c r="N30" s="231"/>
      <c r="O30" s="231"/>
      <c r="P30" s="231"/>
      <c r="Q30" s="231"/>
      <c r="R30" s="231"/>
      <c r="S30" s="231"/>
      <c r="T30" s="231"/>
      <c r="U30" s="231"/>
      <c r="V30" s="231"/>
      <c r="W30" s="231"/>
      <c r="X30" s="231"/>
      <c r="Y30" s="231"/>
      <c r="Z30" s="231"/>
      <c r="AA30" s="231"/>
      <c r="AB30" s="231"/>
      <c r="AC30" s="231"/>
      <c r="AD30" s="231"/>
    </row>
    <row r="31" spans="1:30" x14ac:dyDescent="0.3">
      <c r="A31" s="231"/>
      <c r="B31" s="231"/>
      <c r="C31" s="231"/>
      <c r="D31" s="231"/>
      <c r="E31" s="231"/>
      <c r="F31" s="231"/>
      <c r="G31" s="231"/>
      <c r="H31" s="231"/>
      <c r="I31" s="231"/>
      <c r="J31" s="231"/>
      <c r="K31" s="231"/>
      <c r="L31" s="231"/>
      <c r="M31" s="231"/>
      <c r="N31" s="231"/>
      <c r="O31" s="231"/>
      <c r="P31" s="231"/>
      <c r="Q31" s="231"/>
      <c r="R31" s="231"/>
      <c r="S31" s="231"/>
      <c r="T31" s="231"/>
      <c r="U31" s="231"/>
      <c r="V31" s="231"/>
      <c r="W31" s="231"/>
      <c r="X31" s="231"/>
      <c r="Y31" s="231"/>
      <c r="Z31" s="231"/>
      <c r="AA31" s="231"/>
      <c r="AB31" s="231"/>
      <c r="AC31" s="231"/>
      <c r="AD31" s="231"/>
    </row>
    <row r="32" spans="1:30" x14ac:dyDescent="0.3">
      <c r="A32" s="231"/>
      <c r="B32" s="231"/>
      <c r="C32" s="231"/>
      <c r="D32" s="231"/>
      <c r="E32" s="231"/>
      <c r="F32" s="231"/>
      <c r="G32" s="231"/>
      <c r="H32" s="231"/>
      <c r="I32" s="231"/>
      <c r="J32" s="231"/>
      <c r="K32" s="231"/>
      <c r="L32" s="231"/>
      <c r="M32" s="231"/>
      <c r="N32" s="231"/>
      <c r="O32" s="231"/>
      <c r="P32" s="231"/>
      <c r="Q32" s="231"/>
      <c r="R32" s="231"/>
      <c r="S32" s="231"/>
      <c r="T32" s="231"/>
      <c r="U32" s="231"/>
      <c r="V32" s="231"/>
      <c r="W32" s="231"/>
      <c r="X32" s="231"/>
      <c r="Y32" s="231"/>
      <c r="Z32" s="231"/>
      <c r="AA32" s="231"/>
      <c r="AB32" s="231"/>
      <c r="AC32" s="231"/>
      <c r="AD32" s="231"/>
    </row>
    <row r="33" spans="1:30" x14ac:dyDescent="0.3">
      <c r="A33" s="231"/>
      <c r="B33" s="231"/>
      <c r="C33" s="231"/>
      <c r="D33" s="231"/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31"/>
      <c r="AB33" s="231"/>
      <c r="AC33" s="231"/>
      <c r="AD33" s="231"/>
    </row>
    <row r="34" spans="1:30" x14ac:dyDescent="0.3">
      <c r="A34" s="231"/>
      <c r="B34" s="231"/>
      <c r="C34" s="231"/>
      <c r="D34" s="231"/>
      <c r="E34" s="231"/>
      <c r="F34" s="231"/>
      <c r="G34" s="231"/>
      <c r="H34" s="231"/>
      <c r="I34" s="231"/>
      <c r="J34" s="231"/>
      <c r="K34" s="231"/>
      <c r="L34" s="231"/>
      <c r="M34" s="231"/>
      <c r="N34" s="231"/>
      <c r="O34" s="231"/>
      <c r="P34" s="231"/>
      <c r="Q34" s="231"/>
      <c r="R34" s="231"/>
      <c r="S34" s="231"/>
      <c r="T34" s="231"/>
      <c r="U34" s="231"/>
      <c r="V34" s="231"/>
      <c r="W34" s="231"/>
      <c r="X34" s="231"/>
      <c r="Y34" s="231"/>
      <c r="Z34" s="231"/>
      <c r="AA34" s="231"/>
      <c r="AB34" s="231"/>
      <c r="AC34" s="231"/>
      <c r="AD34" s="231"/>
    </row>
    <row r="35" spans="1:30" x14ac:dyDescent="0.3">
      <c r="A35" s="231"/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</row>
    <row r="36" spans="1:30" x14ac:dyDescent="0.3">
      <c r="A36" s="231"/>
      <c r="B36" s="231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</row>
    <row r="37" spans="1:30" x14ac:dyDescent="0.3">
      <c r="A37" s="231"/>
      <c r="B37" s="231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</row>
    <row r="38" spans="1:30" x14ac:dyDescent="0.3">
      <c r="A38" s="231"/>
      <c r="B38" s="231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</row>
    <row r="39" spans="1:30" x14ac:dyDescent="0.3">
      <c r="A39" s="231"/>
      <c r="B39" s="231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</row>
    <row r="40" spans="1:30" x14ac:dyDescent="0.3">
      <c r="A40" s="231"/>
      <c r="B40" s="231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</row>
  </sheetData>
  <sheetProtection sheet="1" objects="1" scenarios="1" formatCells="0" formatColumns="0" formatRows="0" autoFilter="0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E16F7-E495-41D9-ADC2-C9077CE5FF85}">
  <sheetPr codeName="Sheet10"/>
  <dimension ref="A1:K93"/>
  <sheetViews>
    <sheetView showGridLines="0" tabSelected="1" topLeftCell="B13" zoomScale="85" zoomScaleNormal="85" workbookViewId="0">
      <selection activeCell="I37" sqref="I37"/>
    </sheetView>
  </sheetViews>
  <sheetFormatPr defaultRowHeight="14.4" x14ac:dyDescent="0.3"/>
  <cols>
    <col min="1" max="1" width="42.33203125" style="231" customWidth="1"/>
    <col min="2" max="2" width="16" customWidth="1"/>
    <col min="3" max="3" width="23.33203125" customWidth="1"/>
    <col min="4" max="4" width="27.6640625" customWidth="1"/>
    <col min="5" max="5" width="28.6640625" customWidth="1"/>
    <col min="6" max="6" width="24.109375" customWidth="1"/>
    <col min="7" max="7" width="28.44140625" customWidth="1"/>
    <col min="8" max="8" width="22" customWidth="1"/>
    <col min="9" max="9" width="27.33203125" customWidth="1"/>
    <col min="10" max="10" width="24.6640625" customWidth="1"/>
    <col min="11" max="11" width="14.6640625" bestFit="1" customWidth="1"/>
  </cols>
  <sheetData>
    <row r="1" spans="1:10" ht="16.2" thickBot="1" x14ac:dyDescent="0.35">
      <c r="A1" s="288"/>
      <c r="B1" s="16"/>
      <c r="C1" s="16"/>
      <c r="D1" s="69"/>
      <c r="E1" s="69"/>
      <c r="F1" s="16"/>
      <c r="G1" s="16"/>
      <c r="H1" s="69"/>
      <c r="I1" s="69"/>
      <c r="J1" s="16"/>
    </row>
    <row r="2" spans="1:10" ht="15.6" x14ac:dyDescent="0.3">
      <c r="A2" s="288"/>
      <c r="B2" s="16"/>
      <c r="C2" s="480" t="s">
        <v>70</v>
      </c>
      <c r="D2" s="481"/>
      <c r="E2" s="481"/>
      <c r="F2" s="481"/>
      <c r="G2" s="482"/>
      <c r="H2" s="69"/>
      <c r="I2" s="69"/>
      <c r="J2" s="16"/>
    </row>
    <row r="3" spans="1:10" ht="15.6" x14ac:dyDescent="0.3">
      <c r="A3" s="288"/>
      <c r="B3" s="16"/>
      <c r="C3" s="483" t="s">
        <v>71</v>
      </c>
      <c r="D3" s="443"/>
      <c r="E3" s="443"/>
      <c r="F3" s="443"/>
      <c r="G3" s="484"/>
      <c r="H3" s="69"/>
      <c r="I3" s="69"/>
      <c r="J3" s="16"/>
    </row>
    <row r="4" spans="1:10" ht="15.6" x14ac:dyDescent="0.3">
      <c r="A4" s="288"/>
      <c r="B4" s="16"/>
      <c r="C4" s="483" t="s">
        <v>72</v>
      </c>
      <c r="D4" s="443"/>
      <c r="E4" s="443"/>
      <c r="F4" s="443"/>
      <c r="G4" s="484"/>
      <c r="H4" s="69"/>
      <c r="I4" s="69"/>
      <c r="J4" s="16"/>
    </row>
    <row r="5" spans="1:10" ht="16.2" thickBot="1" x14ac:dyDescent="0.35">
      <c r="A5" s="288"/>
      <c r="B5" s="16"/>
      <c r="C5" s="485" t="s">
        <v>73</v>
      </c>
      <c r="D5" s="486"/>
      <c r="E5" s="486"/>
      <c r="F5" s="486"/>
      <c r="G5" s="487"/>
      <c r="H5" s="69"/>
      <c r="I5" s="69"/>
      <c r="J5" s="16"/>
    </row>
    <row r="6" spans="1:10" ht="16.2" thickBot="1" x14ac:dyDescent="0.35">
      <c r="A6" s="288"/>
      <c r="B6" s="16"/>
      <c r="C6" s="488" t="s">
        <v>74</v>
      </c>
      <c r="D6" s="490" t="s">
        <v>75</v>
      </c>
      <c r="E6" s="491"/>
      <c r="F6" s="492" t="s">
        <v>76</v>
      </c>
      <c r="G6" s="493"/>
      <c r="H6" s="69"/>
      <c r="I6" s="69"/>
      <c r="J6" s="16"/>
    </row>
    <row r="7" spans="1:10" ht="16.2" thickBot="1" x14ac:dyDescent="0.35">
      <c r="A7" s="288"/>
      <c r="B7" s="16"/>
      <c r="C7" s="489"/>
      <c r="D7" s="71" t="s">
        <v>77</v>
      </c>
      <c r="E7" s="72" t="s">
        <v>78</v>
      </c>
      <c r="F7" s="73" t="s">
        <v>77</v>
      </c>
      <c r="G7" s="73" t="s">
        <v>78</v>
      </c>
      <c r="H7" s="69"/>
      <c r="I7" s="69"/>
      <c r="J7" s="16"/>
    </row>
    <row r="8" spans="1:10" ht="15.6" x14ac:dyDescent="0.3">
      <c r="A8" s="288"/>
      <c r="B8" s="16"/>
      <c r="C8" s="74" t="s">
        <v>63</v>
      </c>
      <c r="D8" s="75"/>
      <c r="E8" s="76"/>
      <c r="F8" s="77"/>
      <c r="G8" s="77"/>
      <c r="H8" s="69"/>
      <c r="I8" s="69"/>
      <c r="J8" s="16"/>
    </row>
    <row r="9" spans="1:10" ht="15.6" x14ac:dyDescent="0.3">
      <c r="A9" s="288"/>
      <c r="B9" s="16"/>
      <c r="C9" s="78" t="s">
        <v>7</v>
      </c>
      <c r="D9" s="79"/>
      <c r="E9" s="80"/>
      <c r="F9" s="81"/>
      <c r="G9" s="81"/>
      <c r="H9" s="69"/>
      <c r="I9" s="69"/>
      <c r="J9" s="16"/>
    </row>
    <row r="10" spans="1:10" ht="15.6" x14ac:dyDescent="0.3">
      <c r="A10" s="288"/>
      <c r="B10" s="16"/>
      <c r="C10" s="78" t="s">
        <v>79</v>
      </c>
      <c r="D10" s="79"/>
      <c r="E10" s="80"/>
      <c r="F10" s="81"/>
      <c r="G10" s="81"/>
      <c r="H10" s="69"/>
      <c r="I10" s="69"/>
      <c r="J10" s="16"/>
    </row>
    <row r="11" spans="1:10" ht="15.6" x14ac:dyDescent="0.3">
      <c r="A11" s="288"/>
      <c r="B11" s="16"/>
      <c r="C11" s="78" t="s">
        <v>8</v>
      </c>
      <c r="D11" s="79"/>
      <c r="E11" s="80"/>
      <c r="F11" s="81"/>
      <c r="G11" s="81"/>
      <c r="H11" s="69"/>
      <c r="I11" s="69"/>
      <c r="J11" s="16"/>
    </row>
    <row r="12" spans="1:10" ht="15.6" x14ac:dyDescent="0.3">
      <c r="A12" s="288"/>
      <c r="B12" s="16"/>
      <c r="C12" s="78" t="s">
        <v>80</v>
      </c>
      <c r="D12" s="79"/>
      <c r="E12" s="80"/>
      <c r="F12" s="81"/>
      <c r="G12" s="81"/>
      <c r="H12" s="69"/>
      <c r="I12" s="69"/>
      <c r="J12" s="16"/>
    </row>
    <row r="13" spans="1:10" ht="15.6" x14ac:dyDescent="0.3">
      <c r="A13" s="288"/>
      <c r="B13" s="16"/>
      <c r="C13" s="78" t="s">
        <v>81</v>
      </c>
      <c r="D13" s="79"/>
      <c r="E13" s="80"/>
      <c r="F13" s="81"/>
      <c r="G13" s="81"/>
      <c r="H13" s="69"/>
      <c r="I13" s="69"/>
      <c r="J13" s="16"/>
    </row>
    <row r="14" spans="1:10" ht="15.6" x14ac:dyDescent="0.3">
      <c r="A14" s="288"/>
      <c r="B14" s="16"/>
      <c r="C14" s="78" t="s">
        <v>9</v>
      </c>
      <c r="D14" s="79"/>
      <c r="E14" s="80"/>
      <c r="F14" s="81"/>
      <c r="G14" s="81"/>
      <c r="H14" s="69"/>
      <c r="I14" s="69"/>
      <c r="J14" s="16"/>
    </row>
    <row r="15" spans="1:10" ht="15.6" x14ac:dyDescent="0.3">
      <c r="A15" s="288"/>
      <c r="B15" s="16"/>
      <c r="C15" s="78" t="s">
        <v>65</v>
      </c>
      <c r="D15" s="79"/>
      <c r="E15" s="80"/>
      <c r="F15" s="81"/>
      <c r="G15" s="81"/>
      <c r="H15" s="69"/>
      <c r="I15" s="69"/>
      <c r="J15" s="16"/>
    </row>
    <row r="16" spans="1:10" ht="15.6" x14ac:dyDescent="0.3">
      <c r="A16" s="288"/>
      <c r="B16" s="16"/>
      <c r="C16" s="78" t="s">
        <v>66</v>
      </c>
      <c r="D16" s="79"/>
      <c r="E16" s="80"/>
      <c r="F16" s="81"/>
      <c r="G16" s="81"/>
      <c r="H16" s="69"/>
      <c r="I16" s="69"/>
      <c r="J16" s="16"/>
    </row>
    <row r="17" spans="1:10" ht="15.6" x14ac:dyDescent="0.3">
      <c r="A17" s="288"/>
      <c r="B17" s="16"/>
      <c r="C17" s="78" t="s">
        <v>11</v>
      </c>
      <c r="D17" s="79"/>
      <c r="E17" s="80"/>
      <c r="F17" s="81"/>
      <c r="G17" s="81"/>
      <c r="H17" s="69"/>
      <c r="I17" s="69"/>
      <c r="J17" s="16"/>
    </row>
    <row r="18" spans="1:10" ht="15.6" x14ac:dyDescent="0.3">
      <c r="A18" s="288"/>
      <c r="B18" s="16"/>
      <c r="C18" s="78" t="s">
        <v>67</v>
      </c>
      <c r="D18" s="79"/>
      <c r="E18" s="80"/>
      <c r="F18" s="81"/>
      <c r="G18" s="81"/>
      <c r="H18" s="69"/>
      <c r="I18" s="69"/>
      <c r="J18" s="16"/>
    </row>
    <row r="19" spans="1:10" ht="15.6" x14ac:dyDescent="0.3">
      <c r="A19" s="288"/>
      <c r="B19" s="16"/>
      <c r="C19" s="78" t="s">
        <v>13</v>
      </c>
      <c r="D19" s="79"/>
      <c r="E19" s="80"/>
      <c r="F19" s="81"/>
      <c r="G19" s="81"/>
      <c r="H19" s="69"/>
      <c r="I19" s="69"/>
      <c r="J19" s="16"/>
    </row>
    <row r="20" spans="1:10" ht="15.6" x14ac:dyDescent="0.3">
      <c r="A20" s="288"/>
      <c r="B20" s="16"/>
      <c r="C20" s="78" t="s">
        <v>68</v>
      </c>
      <c r="D20" s="79"/>
      <c r="E20" s="80"/>
      <c r="F20" s="81"/>
      <c r="G20" s="81"/>
      <c r="H20" s="69"/>
      <c r="I20" s="69"/>
      <c r="J20" s="16"/>
    </row>
    <row r="21" spans="1:10" ht="15.6" x14ac:dyDescent="0.3">
      <c r="A21" s="288"/>
      <c r="B21" s="16"/>
      <c r="C21" s="78" t="s">
        <v>82</v>
      </c>
      <c r="D21" s="79"/>
      <c r="E21" s="80"/>
      <c r="F21" s="81"/>
      <c r="G21" s="81"/>
      <c r="H21" s="69"/>
      <c r="I21" s="69"/>
      <c r="J21" s="16"/>
    </row>
    <row r="22" spans="1:10" ht="15.6" x14ac:dyDescent="0.3">
      <c r="A22" s="288"/>
      <c r="B22" s="16"/>
      <c r="C22" s="78" t="s">
        <v>15</v>
      </c>
      <c r="D22" s="79"/>
      <c r="E22" s="80"/>
      <c r="F22" s="81"/>
      <c r="G22" s="81"/>
      <c r="H22" s="69"/>
      <c r="I22" s="69"/>
      <c r="J22" s="16"/>
    </row>
    <row r="23" spans="1:10" ht="15.6" x14ac:dyDescent="0.3">
      <c r="A23" s="288"/>
      <c r="B23" s="16"/>
      <c r="C23" s="78" t="s">
        <v>17</v>
      </c>
      <c r="D23" s="79"/>
      <c r="E23" s="80"/>
      <c r="F23" s="81"/>
      <c r="G23" s="81"/>
      <c r="H23" s="69"/>
      <c r="I23" s="69"/>
      <c r="J23" s="16"/>
    </row>
    <row r="24" spans="1:10" ht="15.6" x14ac:dyDescent="0.3">
      <c r="A24" s="288"/>
      <c r="B24" s="16"/>
      <c r="C24" s="78" t="s">
        <v>47</v>
      </c>
      <c r="D24" s="79"/>
      <c r="E24" s="80"/>
      <c r="F24" s="81"/>
      <c r="G24" s="81"/>
      <c r="H24" s="69"/>
      <c r="I24" s="69"/>
      <c r="J24" s="16"/>
    </row>
    <row r="25" spans="1:10" ht="31.2" x14ac:dyDescent="0.3">
      <c r="A25" s="288"/>
      <c r="B25" s="16"/>
      <c r="C25" s="78" t="s">
        <v>83</v>
      </c>
      <c r="D25" s="79"/>
      <c r="E25" s="80"/>
      <c r="F25" s="81"/>
      <c r="G25" s="81"/>
      <c r="H25" s="69"/>
      <c r="I25" s="69"/>
      <c r="J25" s="16"/>
    </row>
    <row r="26" spans="1:10" ht="15.6" x14ac:dyDescent="0.3">
      <c r="A26" s="288"/>
      <c r="B26" s="16"/>
      <c r="C26" s="78" t="s">
        <v>84</v>
      </c>
      <c r="D26" s="79"/>
      <c r="E26" s="80"/>
      <c r="F26" s="81"/>
      <c r="G26" s="81"/>
      <c r="H26" s="69"/>
      <c r="I26" s="69"/>
      <c r="J26" s="16"/>
    </row>
    <row r="27" spans="1:10" ht="15.6" x14ac:dyDescent="0.3">
      <c r="A27" s="288"/>
      <c r="B27" s="16"/>
      <c r="C27" s="78" t="s">
        <v>48</v>
      </c>
      <c r="D27" s="79"/>
      <c r="E27" s="80"/>
      <c r="F27" s="81"/>
      <c r="G27" s="81"/>
      <c r="H27" s="69"/>
      <c r="I27" s="69"/>
      <c r="J27" s="16"/>
    </row>
    <row r="28" spans="1:10" ht="15.6" x14ac:dyDescent="0.3">
      <c r="A28" s="288"/>
      <c r="B28" s="16"/>
      <c r="C28" s="78" t="s">
        <v>49</v>
      </c>
      <c r="D28" s="79"/>
      <c r="E28" s="80"/>
      <c r="F28" s="81"/>
      <c r="G28" s="81"/>
      <c r="H28" s="69"/>
      <c r="I28" s="69"/>
      <c r="J28" s="16"/>
    </row>
    <row r="29" spans="1:10" ht="15.6" x14ac:dyDescent="0.3">
      <c r="A29" s="288"/>
      <c r="B29" s="16"/>
      <c r="C29" s="78" t="s">
        <v>50</v>
      </c>
      <c r="D29" s="79"/>
      <c r="E29" s="80"/>
      <c r="F29" s="81"/>
      <c r="G29" s="81"/>
      <c r="H29" s="69"/>
      <c r="I29" s="69"/>
      <c r="J29" s="16"/>
    </row>
    <row r="30" spans="1:10" ht="15.6" x14ac:dyDescent="0.3">
      <c r="A30" s="288"/>
      <c r="B30" s="16"/>
      <c r="C30" s="78" t="s">
        <v>51</v>
      </c>
      <c r="D30" s="79"/>
      <c r="E30" s="80"/>
      <c r="F30" s="81"/>
      <c r="G30" s="81"/>
      <c r="H30" s="69"/>
      <c r="I30" s="69"/>
      <c r="J30" s="16"/>
    </row>
    <row r="31" spans="1:10" ht="15.6" x14ac:dyDescent="0.3">
      <c r="A31" s="288"/>
      <c r="B31" s="16"/>
      <c r="C31" s="78" t="s">
        <v>85</v>
      </c>
      <c r="D31" s="79"/>
      <c r="E31" s="80"/>
      <c r="F31" s="81"/>
      <c r="G31" s="81"/>
      <c r="H31" s="69"/>
      <c r="I31" s="69"/>
      <c r="J31" s="16"/>
    </row>
    <row r="32" spans="1:10" ht="16.2" thickBot="1" x14ac:dyDescent="0.35">
      <c r="A32" s="288"/>
      <c r="B32" s="16"/>
      <c r="C32" s="82" t="s">
        <v>86</v>
      </c>
      <c r="D32" s="83"/>
      <c r="E32" s="84"/>
      <c r="F32" s="85"/>
      <c r="G32" s="85"/>
      <c r="H32" s="69"/>
      <c r="I32" s="69"/>
      <c r="J32" s="16"/>
    </row>
    <row r="33" spans="1:11" ht="16.2" thickBot="1" x14ac:dyDescent="0.35">
      <c r="A33" s="288"/>
      <c r="B33" s="16"/>
      <c r="C33" s="86" t="s">
        <v>87</v>
      </c>
      <c r="D33" s="87">
        <f>SUM(D8:D32)</f>
        <v>0</v>
      </c>
      <c r="E33" s="88">
        <f>SUM(E8:E32)</f>
        <v>0</v>
      </c>
      <c r="F33" s="89">
        <f>SUM(F8:F32)</f>
        <v>0</v>
      </c>
      <c r="G33" s="89">
        <f>SUM(G8:G32)</f>
        <v>0</v>
      </c>
      <c r="H33" s="69"/>
      <c r="I33" s="69"/>
      <c r="J33" s="16"/>
    </row>
    <row r="34" spans="1:11" ht="16.2" thickBot="1" x14ac:dyDescent="0.35">
      <c r="A34" s="288"/>
      <c r="B34" s="16"/>
      <c r="C34" s="16"/>
      <c r="D34" s="69"/>
      <c r="E34" s="69"/>
      <c r="F34" s="16"/>
      <c r="G34" s="16"/>
      <c r="H34" s="69"/>
      <c r="I34" s="69"/>
      <c r="J34" s="16"/>
    </row>
    <row r="35" spans="1:11" ht="16.2" thickBot="1" x14ac:dyDescent="0.35">
      <c r="B35" s="90"/>
      <c r="C35" s="91" t="s">
        <v>88</v>
      </c>
      <c r="D35" s="92"/>
      <c r="E35" s="93"/>
      <c r="F35" s="93"/>
      <c r="G35" s="92"/>
      <c r="H35" s="540"/>
      <c r="I35" s="553" t="s">
        <v>89</v>
      </c>
      <c r="J35" s="554"/>
    </row>
    <row r="36" spans="1:11" ht="15.6" x14ac:dyDescent="0.3">
      <c r="B36" s="90">
        <v>1</v>
      </c>
      <c r="C36" s="94" t="s">
        <v>90</v>
      </c>
      <c r="D36" s="92"/>
      <c r="E36" s="95"/>
      <c r="F36" s="95"/>
      <c r="G36" s="94"/>
      <c r="H36" s="539"/>
      <c r="I36" s="549" t="s">
        <v>91</v>
      </c>
      <c r="J36" s="550"/>
    </row>
    <row r="37" spans="1:11" ht="15.6" x14ac:dyDescent="0.3">
      <c r="B37" s="90"/>
      <c r="C37" s="92" t="s">
        <v>92</v>
      </c>
      <c r="D37" s="92"/>
      <c r="E37" s="93"/>
      <c r="F37" s="93"/>
      <c r="G37" s="92"/>
      <c r="H37" s="540"/>
      <c r="I37" s="541" t="s">
        <v>4</v>
      </c>
      <c r="J37" s="543"/>
    </row>
    <row r="38" spans="1:11" ht="15.6" x14ac:dyDescent="0.3">
      <c r="B38" s="90"/>
      <c r="C38" s="92" t="s">
        <v>93</v>
      </c>
      <c r="D38" s="92"/>
      <c r="E38" s="93"/>
      <c r="F38" s="93"/>
      <c r="G38" s="92"/>
      <c r="H38" s="540"/>
      <c r="I38" s="541" t="s">
        <v>94</v>
      </c>
      <c r="J38" s="543"/>
    </row>
    <row r="39" spans="1:11" ht="15.6" x14ac:dyDescent="0.3">
      <c r="B39" s="90">
        <v>2</v>
      </c>
      <c r="C39" s="96" t="s">
        <v>95</v>
      </c>
      <c r="D39" s="92"/>
      <c r="E39" s="93"/>
      <c r="F39" s="93"/>
      <c r="G39" s="92"/>
      <c r="H39" s="540"/>
      <c r="I39" s="541" t="s">
        <v>59</v>
      </c>
      <c r="J39" s="543"/>
    </row>
    <row r="40" spans="1:11" ht="16.2" thickBot="1" x14ac:dyDescent="0.35">
      <c r="B40" s="90"/>
      <c r="C40" s="92" t="s">
        <v>96</v>
      </c>
      <c r="D40" s="92"/>
      <c r="E40" s="93"/>
      <c r="F40" s="93"/>
      <c r="G40" s="92"/>
      <c r="H40" s="540"/>
      <c r="I40" s="551" t="s">
        <v>97</v>
      </c>
      <c r="J40" s="552"/>
    </row>
    <row r="41" spans="1:11" ht="16.2" thickBot="1" x14ac:dyDescent="0.35">
      <c r="B41" s="90">
        <v>3</v>
      </c>
      <c r="C41" s="96" t="s">
        <v>98</v>
      </c>
      <c r="D41" s="92"/>
      <c r="E41" s="93"/>
      <c r="F41" s="93"/>
      <c r="G41" s="92"/>
      <c r="H41" s="540"/>
      <c r="I41" s="553" t="s">
        <v>99</v>
      </c>
      <c r="J41" s="554"/>
    </row>
    <row r="42" spans="1:11" ht="15.6" x14ac:dyDescent="0.3">
      <c r="B42" s="90"/>
      <c r="C42" s="92" t="s">
        <v>100</v>
      </c>
      <c r="D42" s="92"/>
      <c r="E42" s="93"/>
      <c r="F42" s="93"/>
      <c r="G42" s="92"/>
      <c r="H42" s="540"/>
      <c r="I42" s="547" t="s">
        <v>101</v>
      </c>
      <c r="J42" s="548"/>
    </row>
    <row r="43" spans="1:11" ht="15.6" x14ac:dyDescent="0.3">
      <c r="B43" s="90"/>
      <c r="C43" s="92" t="s">
        <v>102</v>
      </c>
      <c r="D43" s="92"/>
      <c r="E43" s="93"/>
      <c r="F43" s="93"/>
      <c r="G43" s="92"/>
      <c r="H43" s="540"/>
      <c r="I43" s="541" t="s">
        <v>103</v>
      </c>
      <c r="J43" s="542"/>
    </row>
    <row r="44" spans="1:11" ht="15.6" x14ac:dyDescent="0.3">
      <c r="B44" s="90"/>
      <c r="C44" s="92" t="s">
        <v>104</v>
      </c>
      <c r="D44" s="92"/>
      <c r="E44" s="93"/>
      <c r="F44" s="93"/>
      <c r="G44" s="92"/>
      <c r="H44" s="540"/>
      <c r="I44" s="541" t="s">
        <v>105</v>
      </c>
      <c r="J44" s="544"/>
    </row>
    <row r="45" spans="1:11" ht="16.2" thickBot="1" x14ac:dyDescent="0.35">
      <c r="B45" s="90"/>
      <c r="C45" s="92"/>
      <c r="D45" s="92"/>
      <c r="E45" s="93"/>
      <c r="F45" s="93"/>
      <c r="G45" s="92"/>
      <c r="H45" s="540"/>
      <c r="I45" s="545" t="s">
        <v>91</v>
      </c>
      <c r="J45" s="546"/>
    </row>
    <row r="46" spans="1:11" ht="15.6" x14ac:dyDescent="0.3">
      <c r="B46" s="90"/>
      <c r="C46" s="91" t="s">
        <v>106</v>
      </c>
      <c r="D46" s="92"/>
      <c r="E46" s="93"/>
      <c r="F46" s="93"/>
      <c r="G46" s="92"/>
      <c r="H46" s="92"/>
      <c r="I46" s="69"/>
      <c r="J46" s="69"/>
      <c r="K46" s="16"/>
    </row>
    <row r="47" spans="1:11" ht="15.6" x14ac:dyDescent="0.3">
      <c r="B47" s="90">
        <v>1</v>
      </c>
      <c r="C47" s="96" t="s">
        <v>107</v>
      </c>
      <c r="D47" s="92"/>
      <c r="E47" s="93"/>
      <c r="F47" s="93"/>
      <c r="G47" s="92"/>
      <c r="H47" s="92"/>
      <c r="I47" s="69"/>
      <c r="J47" s="69"/>
      <c r="K47" s="16"/>
    </row>
    <row r="48" spans="1:11" ht="15.6" x14ac:dyDescent="0.3">
      <c r="B48" s="90">
        <v>2</v>
      </c>
      <c r="C48" s="96" t="s">
        <v>108</v>
      </c>
      <c r="D48" s="92"/>
      <c r="E48" s="93"/>
      <c r="F48" s="93"/>
      <c r="G48" s="92"/>
      <c r="H48" s="92"/>
      <c r="I48" s="69"/>
      <c r="J48" s="69"/>
      <c r="K48" s="16"/>
    </row>
    <row r="49" spans="2:11" ht="15.6" x14ac:dyDescent="0.3">
      <c r="B49" s="90">
        <v>3</v>
      </c>
      <c r="C49" s="96" t="s">
        <v>109</v>
      </c>
      <c r="D49" s="92"/>
      <c r="E49" s="93"/>
      <c r="F49" s="93"/>
      <c r="G49" s="92"/>
      <c r="H49" s="92"/>
      <c r="I49" s="69"/>
      <c r="J49" s="69"/>
      <c r="K49" s="16"/>
    </row>
    <row r="50" spans="2:11" ht="15.6" x14ac:dyDescent="0.3">
      <c r="B50" s="68"/>
      <c r="C50" s="16"/>
      <c r="D50" s="16"/>
      <c r="E50" s="69"/>
      <c r="F50" s="69"/>
      <c r="G50" s="16"/>
      <c r="H50" s="16"/>
      <c r="I50" s="69"/>
      <c r="J50" s="69"/>
      <c r="K50" s="16"/>
    </row>
    <row r="51" spans="2:11" ht="15.6" x14ac:dyDescent="0.3">
      <c r="B51" s="68"/>
      <c r="C51" s="17" t="s">
        <v>110</v>
      </c>
      <c r="D51" s="16"/>
      <c r="E51" s="69"/>
      <c r="F51" s="69"/>
      <c r="G51" s="16"/>
      <c r="H51" s="16"/>
      <c r="I51" s="69"/>
      <c r="J51" s="69"/>
      <c r="K51" s="16"/>
    </row>
    <row r="52" spans="2:11" ht="15.6" x14ac:dyDescent="0.3">
      <c r="B52" s="70">
        <v>1</v>
      </c>
      <c r="C52" s="17" t="s">
        <v>346</v>
      </c>
      <c r="D52" s="16"/>
      <c r="E52" s="69"/>
      <c r="F52" s="69"/>
      <c r="G52" s="16"/>
      <c r="H52" s="16"/>
      <c r="I52" s="69"/>
      <c r="J52" s="69"/>
      <c r="K52" s="16"/>
    </row>
    <row r="53" spans="2:11" ht="15.6" x14ac:dyDescent="0.3">
      <c r="B53" s="68"/>
      <c r="C53" s="16" t="s">
        <v>111</v>
      </c>
      <c r="D53" s="16"/>
      <c r="E53" s="69"/>
      <c r="F53" s="69"/>
      <c r="G53" s="16"/>
      <c r="H53" s="16"/>
      <c r="I53" s="69"/>
      <c r="J53" s="69"/>
      <c r="K53" s="16"/>
    </row>
    <row r="54" spans="2:11" ht="15.6" x14ac:dyDescent="0.3">
      <c r="B54" s="68"/>
      <c r="C54" s="97" t="s">
        <v>6</v>
      </c>
      <c r="D54" s="16"/>
      <c r="E54" s="98">
        <f>J42</f>
        <v>0</v>
      </c>
      <c r="F54" s="69"/>
      <c r="G54" s="16"/>
      <c r="H54" s="16"/>
      <c r="I54" s="69"/>
      <c r="J54" s="69"/>
      <c r="K54" s="16"/>
    </row>
    <row r="55" spans="2:11" ht="15.6" x14ac:dyDescent="0.3">
      <c r="B55" s="68"/>
      <c r="C55" s="97"/>
      <c r="D55" s="16" t="s">
        <v>68</v>
      </c>
      <c r="E55" s="69"/>
      <c r="F55" s="98">
        <f>E54</f>
        <v>0</v>
      </c>
      <c r="G55" s="16"/>
      <c r="H55" s="16"/>
      <c r="I55" s="69"/>
      <c r="J55" s="69"/>
      <c r="K55" s="16"/>
    </row>
    <row r="56" spans="2:11" ht="15.6" x14ac:dyDescent="0.3">
      <c r="B56" s="68"/>
      <c r="C56" s="16" t="s">
        <v>112</v>
      </c>
      <c r="D56" s="16"/>
      <c r="E56" s="69"/>
      <c r="F56" s="69"/>
      <c r="G56" s="16"/>
      <c r="H56" s="16"/>
      <c r="I56" s="69"/>
      <c r="J56" s="69"/>
      <c r="K56" s="16"/>
    </row>
    <row r="57" spans="2:11" ht="15.6" x14ac:dyDescent="0.3">
      <c r="B57" s="68"/>
      <c r="C57" s="97" t="s">
        <v>85</v>
      </c>
      <c r="D57" s="16"/>
      <c r="E57" s="98">
        <f>J43*J44*E54</f>
        <v>0</v>
      </c>
      <c r="F57" s="69"/>
      <c r="G57" s="16"/>
      <c r="H57" s="16"/>
      <c r="I57" s="69"/>
      <c r="J57" s="69"/>
      <c r="K57" s="16"/>
    </row>
    <row r="58" spans="2:11" ht="15.6" x14ac:dyDescent="0.3">
      <c r="B58" s="68"/>
      <c r="C58" s="97"/>
      <c r="D58" s="16" t="s">
        <v>82</v>
      </c>
      <c r="E58" s="69"/>
      <c r="F58" s="98">
        <f>E57</f>
        <v>0</v>
      </c>
      <c r="G58" s="16"/>
      <c r="H58" s="16"/>
      <c r="I58" s="69"/>
      <c r="J58" s="69"/>
      <c r="K58" s="16"/>
    </row>
    <row r="59" spans="2:11" ht="15.6" x14ac:dyDescent="0.3">
      <c r="B59" s="68"/>
      <c r="C59" s="17" t="s">
        <v>347</v>
      </c>
      <c r="D59" s="16"/>
      <c r="E59" s="69"/>
      <c r="F59" s="69"/>
      <c r="G59" s="16"/>
      <c r="H59" s="16"/>
      <c r="I59" s="69"/>
      <c r="J59" s="69"/>
      <c r="K59" s="16"/>
    </row>
    <row r="60" spans="2:11" ht="15.6" x14ac:dyDescent="0.3">
      <c r="B60" s="68"/>
      <c r="C60" s="17" t="s">
        <v>113</v>
      </c>
      <c r="D60" s="16"/>
      <c r="E60" s="69"/>
      <c r="F60" s="69"/>
      <c r="G60" s="16"/>
      <c r="H60" s="16"/>
      <c r="I60" s="69"/>
      <c r="J60" s="69"/>
      <c r="K60" s="16"/>
    </row>
    <row r="61" spans="2:11" ht="15.6" x14ac:dyDescent="0.3">
      <c r="B61" s="68"/>
      <c r="C61" s="97" t="s">
        <v>81</v>
      </c>
      <c r="D61" s="16"/>
      <c r="E61" s="98">
        <f>J45*E54</f>
        <v>0</v>
      </c>
      <c r="F61" s="69"/>
      <c r="G61" s="16"/>
      <c r="H61" s="16"/>
      <c r="I61" s="69"/>
      <c r="J61" s="69"/>
      <c r="K61" s="16"/>
    </row>
    <row r="62" spans="2:11" ht="15.6" x14ac:dyDescent="0.3">
      <c r="B62" s="68"/>
      <c r="C62" s="97"/>
      <c r="D62" s="16" t="s">
        <v>6</v>
      </c>
      <c r="E62" s="69"/>
      <c r="F62" s="98">
        <f>E61</f>
        <v>0</v>
      </c>
      <c r="G62" s="16"/>
      <c r="H62" s="16"/>
      <c r="I62" s="69"/>
      <c r="J62" s="69"/>
      <c r="K62" s="16"/>
    </row>
    <row r="63" spans="2:11" ht="15.6" x14ac:dyDescent="0.3">
      <c r="B63" s="68"/>
      <c r="C63" s="17" t="s">
        <v>114</v>
      </c>
      <c r="D63" s="16"/>
      <c r="E63" s="69"/>
      <c r="F63" s="69"/>
      <c r="G63" s="16"/>
      <c r="H63" s="16"/>
      <c r="I63" s="69"/>
      <c r="J63" s="69"/>
      <c r="K63" s="16"/>
    </row>
    <row r="64" spans="2:11" ht="15.6" x14ac:dyDescent="0.3">
      <c r="B64" s="68"/>
      <c r="C64" s="97" t="s">
        <v>79</v>
      </c>
      <c r="D64" s="16"/>
      <c r="E64" s="98">
        <f>J43*J44*E61</f>
        <v>0</v>
      </c>
      <c r="F64" s="69"/>
      <c r="G64" s="16"/>
      <c r="H64" s="16"/>
      <c r="I64" s="69"/>
      <c r="J64" s="69"/>
      <c r="K64" s="16"/>
    </row>
    <row r="65" spans="2:11" ht="15.6" x14ac:dyDescent="0.3">
      <c r="B65" s="68"/>
      <c r="C65" s="97"/>
      <c r="D65" s="16" t="s">
        <v>84</v>
      </c>
      <c r="E65" s="69"/>
      <c r="F65" s="98">
        <f>E64</f>
        <v>0</v>
      </c>
      <c r="G65" s="16"/>
      <c r="H65" s="16"/>
      <c r="I65" s="69"/>
      <c r="J65" s="69"/>
      <c r="K65" s="16"/>
    </row>
    <row r="66" spans="2:11" ht="15.6" x14ac:dyDescent="0.3">
      <c r="B66" s="68"/>
      <c r="C66" s="16"/>
      <c r="D66" s="16"/>
      <c r="E66" s="69"/>
      <c r="F66" s="69"/>
      <c r="G66" s="16"/>
      <c r="H66" s="16"/>
      <c r="I66" s="69"/>
      <c r="J66" s="69"/>
      <c r="K66" s="16"/>
    </row>
    <row r="67" spans="2:11" ht="15.6" x14ac:dyDescent="0.3">
      <c r="B67" s="70">
        <v>2</v>
      </c>
      <c r="C67" s="17" t="s">
        <v>115</v>
      </c>
      <c r="D67" s="16"/>
      <c r="E67" s="69"/>
      <c r="F67" s="69"/>
      <c r="G67" s="16"/>
      <c r="H67" s="16"/>
      <c r="I67" s="69"/>
      <c r="J67" s="69"/>
      <c r="K67" s="16"/>
    </row>
    <row r="68" spans="2:11" ht="16.2" thickBot="1" x14ac:dyDescent="0.35">
      <c r="B68" s="68"/>
      <c r="C68" s="16"/>
      <c r="D68" s="16"/>
      <c r="E68" s="69"/>
      <c r="F68" s="69"/>
      <c r="G68" s="16"/>
      <c r="H68" s="16"/>
      <c r="I68" s="69"/>
      <c r="J68" s="69"/>
      <c r="K68" s="16"/>
    </row>
    <row r="69" spans="2:11" ht="15.6" x14ac:dyDescent="0.3">
      <c r="B69" s="68"/>
      <c r="C69" s="16"/>
      <c r="D69" s="290"/>
      <c r="E69" s="99" t="s">
        <v>75</v>
      </c>
      <c r="F69" s="100" t="s">
        <v>116</v>
      </c>
      <c r="G69" s="292" t="s">
        <v>117</v>
      </c>
      <c r="H69" s="294" t="s">
        <v>15</v>
      </c>
      <c r="I69" s="296" t="s">
        <v>118</v>
      </c>
      <c r="J69" s="69"/>
      <c r="K69" s="16"/>
    </row>
    <row r="70" spans="2:11" ht="16.2" thickBot="1" x14ac:dyDescent="0.35">
      <c r="B70" s="68"/>
      <c r="C70" s="16"/>
      <c r="D70" s="291"/>
      <c r="E70" s="101">
        <f>J36</f>
        <v>0</v>
      </c>
      <c r="F70" s="102">
        <f>100%-E70</f>
        <v>1</v>
      </c>
      <c r="G70" s="293"/>
      <c r="H70" s="295"/>
      <c r="I70" s="297"/>
      <c r="J70" s="69"/>
      <c r="K70" s="16"/>
    </row>
    <row r="71" spans="2:11" ht="15.6" x14ac:dyDescent="0.3">
      <c r="B71" s="68"/>
      <c r="C71" s="16"/>
      <c r="D71" s="103" t="s">
        <v>118</v>
      </c>
      <c r="E71" s="104">
        <f>J37</f>
        <v>0</v>
      </c>
      <c r="F71" s="105">
        <f>J38</f>
        <v>0</v>
      </c>
      <c r="G71" s="103"/>
      <c r="H71" s="106">
        <f>G22</f>
        <v>0</v>
      </c>
      <c r="I71" s="107">
        <f>G23</f>
        <v>0</v>
      </c>
      <c r="J71" s="69"/>
      <c r="K71" s="16"/>
    </row>
    <row r="72" spans="2:11" ht="15.6" x14ac:dyDescent="0.3">
      <c r="B72" s="68"/>
      <c r="C72" s="16"/>
      <c r="D72" s="108" t="s">
        <v>59</v>
      </c>
      <c r="E72" s="109">
        <f>I72*E70</f>
        <v>0</v>
      </c>
      <c r="F72" s="110">
        <f>I72*F70</f>
        <v>0</v>
      </c>
      <c r="G72" s="108"/>
      <c r="H72" s="111"/>
      <c r="I72" s="112">
        <f>J39</f>
        <v>0</v>
      </c>
      <c r="J72" s="69"/>
      <c r="K72" s="16"/>
    </row>
    <row r="73" spans="2:11" ht="16.2" thickBot="1" x14ac:dyDescent="0.35">
      <c r="B73" s="68"/>
      <c r="C73" s="16"/>
      <c r="D73" s="113" t="s">
        <v>97</v>
      </c>
      <c r="E73" s="114">
        <f>I73*E70</f>
        <v>0</v>
      </c>
      <c r="F73" s="115">
        <f>I73*F70</f>
        <v>0</v>
      </c>
      <c r="G73" s="113"/>
      <c r="H73" s="116"/>
      <c r="I73" s="117">
        <f>-J40</f>
        <v>0</v>
      </c>
      <c r="J73" s="69"/>
      <c r="K73" s="16"/>
    </row>
    <row r="74" spans="2:11" ht="16.2" thickBot="1" x14ac:dyDescent="0.35">
      <c r="B74" s="68"/>
      <c r="C74" s="16"/>
      <c r="D74" s="118" t="s">
        <v>119</v>
      </c>
      <c r="E74" s="119">
        <f>SUM(E71:E73)</f>
        <v>0</v>
      </c>
      <c r="F74" s="120">
        <f>SUM(F71:F73)</f>
        <v>0</v>
      </c>
      <c r="G74" s="121" t="s">
        <v>117</v>
      </c>
      <c r="H74" s="122">
        <f>SUM(H71:H73)</f>
        <v>0</v>
      </c>
      <c r="I74" s="123">
        <f>SUM(I71:I73)</f>
        <v>0</v>
      </c>
      <c r="J74" s="69"/>
      <c r="K74" s="16"/>
    </row>
    <row r="75" spans="2:11" ht="15.6" x14ac:dyDescent="0.3">
      <c r="B75" s="68"/>
      <c r="C75" s="16"/>
      <c r="D75" s="16"/>
      <c r="E75" s="69"/>
      <c r="F75" s="69"/>
      <c r="G75" s="16"/>
      <c r="H75" s="16"/>
      <c r="I75" s="69"/>
      <c r="J75" s="69"/>
      <c r="K75" s="16"/>
    </row>
    <row r="76" spans="2:11" ht="15.6" x14ac:dyDescent="0.3">
      <c r="B76" s="68"/>
      <c r="C76" s="17" t="s">
        <v>42</v>
      </c>
      <c r="D76" s="16"/>
      <c r="E76" s="69"/>
      <c r="F76" s="69"/>
      <c r="G76" s="16"/>
      <c r="H76" s="16"/>
      <c r="I76" s="69"/>
      <c r="J76" s="69"/>
      <c r="K76" s="16"/>
    </row>
    <row r="77" spans="2:11" ht="15.6" x14ac:dyDescent="0.3">
      <c r="B77" s="70" t="s">
        <v>120</v>
      </c>
      <c r="C77" s="124" t="s">
        <v>348</v>
      </c>
      <c r="D77" s="16"/>
      <c r="E77" s="69"/>
      <c r="F77" s="69"/>
      <c r="G77" s="16"/>
      <c r="H77" s="16"/>
      <c r="I77" s="69"/>
      <c r="J77" s="69"/>
      <c r="K77" s="16"/>
    </row>
    <row r="78" spans="2:11" ht="15.6" x14ac:dyDescent="0.3">
      <c r="B78" s="68"/>
      <c r="C78" s="97" t="s">
        <v>15</v>
      </c>
      <c r="D78" s="16"/>
      <c r="E78" s="98">
        <f>H71</f>
        <v>0</v>
      </c>
      <c r="F78" s="69"/>
      <c r="G78" s="16"/>
      <c r="H78" s="16"/>
      <c r="I78" s="69"/>
      <c r="J78" s="69"/>
      <c r="K78" s="16"/>
    </row>
    <row r="79" spans="2:11" ht="15.6" x14ac:dyDescent="0.3">
      <c r="B79" s="68"/>
      <c r="C79" s="97" t="s">
        <v>17</v>
      </c>
      <c r="D79" s="16"/>
      <c r="E79" s="98">
        <f>I71</f>
        <v>0</v>
      </c>
      <c r="F79" s="69"/>
      <c r="G79" s="16"/>
      <c r="H79" s="16"/>
      <c r="I79" s="69"/>
      <c r="J79" s="69"/>
      <c r="K79" s="16"/>
    </row>
    <row r="80" spans="2:11" ht="15.6" x14ac:dyDescent="0.3">
      <c r="B80" s="68"/>
      <c r="C80" s="97" t="s">
        <v>83</v>
      </c>
      <c r="D80" s="16"/>
      <c r="E80" s="98">
        <f>E72</f>
        <v>0</v>
      </c>
      <c r="F80" s="69"/>
      <c r="G80" s="16"/>
      <c r="H80" s="16"/>
      <c r="I80" s="69"/>
      <c r="J80" s="69"/>
      <c r="K80" s="16"/>
    </row>
    <row r="81" spans="2:11" ht="15.6" x14ac:dyDescent="0.3">
      <c r="B81" s="68"/>
      <c r="C81" s="97" t="s">
        <v>121</v>
      </c>
      <c r="D81" s="16"/>
      <c r="E81" s="98">
        <f>F72</f>
        <v>0</v>
      </c>
      <c r="F81" s="69"/>
      <c r="G81" s="16"/>
      <c r="H81" s="16"/>
      <c r="I81" s="69"/>
      <c r="J81" s="69"/>
      <c r="K81" s="16"/>
    </row>
    <row r="82" spans="2:11" ht="15.6" x14ac:dyDescent="0.3">
      <c r="B82" s="68"/>
      <c r="C82" s="97"/>
      <c r="D82" s="16" t="s">
        <v>86</v>
      </c>
      <c r="E82" s="69"/>
      <c r="F82" s="98">
        <f>I73*-1</f>
        <v>0</v>
      </c>
      <c r="G82" s="16"/>
      <c r="H82" s="16"/>
      <c r="I82" s="69"/>
      <c r="J82" s="69"/>
      <c r="K82" s="16"/>
    </row>
    <row r="83" spans="2:11" ht="15.6" x14ac:dyDescent="0.3">
      <c r="B83" s="68"/>
      <c r="C83" s="97"/>
      <c r="D83" s="16" t="s">
        <v>80</v>
      </c>
      <c r="E83" s="69"/>
      <c r="F83" s="98">
        <f>E74</f>
        <v>0</v>
      </c>
      <c r="G83" s="16"/>
      <c r="H83" s="16"/>
      <c r="I83" s="69"/>
      <c r="J83" s="69"/>
      <c r="K83" s="16"/>
    </row>
    <row r="84" spans="2:11" ht="15.6" x14ac:dyDescent="0.3">
      <c r="B84" s="68"/>
      <c r="C84" s="97"/>
      <c r="D84" s="16" t="s">
        <v>116</v>
      </c>
      <c r="E84" s="69"/>
      <c r="F84" s="98">
        <f>F74</f>
        <v>0</v>
      </c>
      <c r="G84" s="16"/>
      <c r="H84" s="16"/>
      <c r="I84" s="69"/>
      <c r="J84" s="69"/>
      <c r="K84" s="16"/>
    </row>
    <row r="85" spans="2:11" ht="15.6" x14ac:dyDescent="0.3">
      <c r="B85" s="70" t="s">
        <v>122</v>
      </c>
      <c r="C85" s="124" t="s">
        <v>123</v>
      </c>
      <c r="D85" s="16"/>
      <c r="E85" s="69"/>
      <c r="F85" s="69"/>
      <c r="G85" s="16"/>
      <c r="H85" s="16"/>
      <c r="I85" s="69"/>
      <c r="J85" s="69"/>
      <c r="K85" s="16"/>
    </row>
    <row r="86" spans="2:11" ht="15.6" x14ac:dyDescent="0.3">
      <c r="B86" s="68"/>
      <c r="C86" s="97" t="s">
        <v>68</v>
      </c>
      <c r="D86" s="16"/>
      <c r="E86" s="98">
        <f>F87</f>
        <v>0</v>
      </c>
      <c r="F86" s="69"/>
      <c r="G86" s="16"/>
      <c r="H86" s="16"/>
      <c r="I86" s="69"/>
      <c r="J86" s="69"/>
      <c r="K86" s="16"/>
    </row>
    <row r="87" spans="2:11" ht="15.6" x14ac:dyDescent="0.3">
      <c r="B87" s="68"/>
      <c r="C87" s="97"/>
      <c r="D87" s="16" t="s">
        <v>81</v>
      </c>
      <c r="E87" s="69"/>
      <c r="F87" s="98">
        <f>E61</f>
        <v>0</v>
      </c>
      <c r="G87" s="16"/>
      <c r="H87" s="16"/>
      <c r="I87" s="69"/>
      <c r="J87" s="69"/>
      <c r="K87" s="16"/>
    </row>
    <row r="88" spans="2:11" ht="15.6" x14ac:dyDescent="0.3">
      <c r="B88" s="70" t="s">
        <v>124</v>
      </c>
      <c r="C88" s="125" t="s">
        <v>125</v>
      </c>
      <c r="D88" s="16"/>
      <c r="E88" s="69"/>
      <c r="F88" s="69"/>
      <c r="G88" s="16"/>
      <c r="H88" s="16"/>
      <c r="I88" s="69"/>
      <c r="J88" s="69"/>
      <c r="K88" s="16"/>
    </row>
    <row r="89" spans="2:11" ht="15.6" x14ac:dyDescent="0.3">
      <c r="B89" s="68"/>
      <c r="C89" s="97" t="s">
        <v>84</v>
      </c>
      <c r="D89" s="16"/>
      <c r="E89" s="98">
        <f>F65</f>
        <v>0</v>
      </c>
      <c r="F89" s="69"/>
      <c r="G89" s="16"/>
      <c r="H89" s="16"/>
      <c r="I89" s="69"/>
      <c r="J89" s="69"/>
      <c r="K89" s="16"/>
    </row>
    <row r="90" spans="2:11" ht="15.6" x14ac:dyDescent="0.3">
      <c r="B90" s="68"/>
      <c r="C90" s="97"/>
      <c r="D90" s="16" t="s">
        <v>85</v>
      </c>
      <c r="E90" s="69"/>
      <c r="F90" s="98">
        <f>E89</f>
        <v>0</v>
      </c>
      <c r="G90" s="16"/>
      <c r="H90" s="16"/>
      <c r="I90" s="69"/>
      <c r="J90" s="69"/>
      <c r="K90" s="16"/>
    </row>
    <row r="91" spans="2:11" ht="15.6" x14ac:dyDescent="0.3">
      <c r="B91" s="70" t="s">
        <v>126</v>
      </c>
      <c r="C91" s="124" t="s">
        <v>127</v>
      </c>
      <c r="D91" s="16"/>
      <c r="E91" s="69"/>
      <c r="F91" s="69"/>
      <c r="G91" s="16"/>
      <c r="H91" s="16"/>
      <c r="I91" s="69"/>
      <c r="J91" s="69"/>
      <c r="K91" s="16"/>
    </row>
    <row r="92" spans="2:11" ht="15.6" x14ac:dyDescent="0.3">
      <c r="B92" s="68"/>
      <c r="C92" s="97" t="s">
        <v>82</v>
      </c>
      <c r="D92" s="16"/>
      <c r="E92" s="98">
        <f>F93</f>
        <v>0</v>
      </c>
      <c r="F92" s="69"/>
      <c r="G92" s="16"/>
      <c r="H92" s="16"/>
      <c r="I92" s="69"/>
      <c r="J92" s="69"/>
      <c r="K92" s="16"/>
    </row>
    <row r="93" spans="2:11" ht="15.6" x14ac:dyDescent="0.3">
      <c r="B93" s="68"/>
      <c r="C93" s="97"/>
      <c r="D93" s="16" t="s">
        <v>79</v>
      </c>
      <c r="E93" s="69"/>
      <c r="F93" s="98">
        <f>F65</f>
        <v>0</v>
      </c>
      <c r="G93" s="16"/>
      <c r="H93" s="16"/>
      <c r="I93" s="69"/>
      <c r="J93" s="69"/>
      <c r="K93" s="16"/>
    </row>
  </sheetData>
  <sheetProtection formatCells="0" formatColumns="0" formatRows="0" autoFilter="0"/>
  <mergeCells count="9">
    <mergeCell ref="I35:J35"/>
    <mergeCell ref="I41:J41"/>
    <mergeCell ref="C2:G2"/>
    <mergeCell ref="C3:G3"/>
    <mergeCell ref="C4:G4"/>
    <mergeCell ref="C5:G5"/>
    <mergeCell ref="C6:C7"/>
    <mergeCell ref="D6:E6"/>
    <mergeCell ref="F6:G6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575DE-9BED-4712-8391-FAA56ECB6450}">
  <sheetPr codeName="Sheet11"/>
  <dimension ref="A1:H47"/>
  <sheetViews>
    <sheetView topLeftCell="A5" zoomScale="53" zoomScaleNormal="115" workbookViewId="0">
      <selection activeCell="G40" sqref="G40"/>
    </sheetView>
  </sheetViews>
  <sheetFormatPr defaultRowHeight="14.4" x14ac:dyDescent="0.3"/>
  <cols>
    <col min="1" max="1" width="42.33203125" style="231" customWidth="1"/>
    <col min="2" max="2" width="6.44140625" customWidth="1"/>
    <col min="3" max="3" width="23.88671875" customWidth="1"/>
    <col min="4" max="4" width="28.88671875" customWidth="1"/>
    <col min="5" max="5" width="28" customWidth="1"/>
    <col min="6" max="6" width="24.33203125" customWidth="1"/>
    <col min="7" max="7" width="25.33203125" customWidth="1"/>
    <col min="8" max="8" width="23.6640625" customWidth="1"/>
  </cols>
  <sheetData>
    <row r="1" spans="2:8" ht="15.6" x14ac:dyDescent="0.3">
      <c r="B1" s="16"/>
      <c r="C1" s="16"/>
      <c r="D1" s="69"/>
      <c r="E1" s="69"/>
      <c r="F1" s="69"/>
      <c r="G1" s="69"/>
      <c r="H1" s="69"/>
    </row>
    <row r="2" spans="2:8" ht="16.2" thickBot="1" x14ac:dyDescent="0.35">
      <c r="B2" s="70">
        <v>3</v>
      </c>
      <c r="C2" s="17" t="s">
        <v>128</v>
      </c>
      <c r="D2" s="126"/>
      <c r="E2" s="126"/>
      <c r="F2" s="126"/>
      <c r="G2" s="126"/>
      <c r="H2" s="126"/>
    </row>
    <row r="3" spans="2:8" ht="15.6" x14ac:dyDescent="0.3">
      <c r="B3" s="16"/>
      <c r="C3" s="497" t="s">
        <v>70</v>
      </c>
      <c r="D3" s="498"/>
      <c r="E3" s="498"/>
      <c r="F3" s="498"/>
      <c r="G3" s="498"/>
      <c r="H3" s="499"/>
    </row>
    <row r="4" spans="2:8" ht="15.6" x14ac:dyDescent="0.3">
      <c r="B4" s="16"/>
      <c r="C4" s="500" t="s">
        <v>129</v>
      </c>
      <c r="D4" s="443"/>
      <c r="E4" s="443"/>
      <c r="F4" s="443"/>
      <c r="G4" s="443"/>
      <c r="H4" s="501"/>
    </row>
    <row r="5" spans="2:8" ht="15.6" x14ac:dyDescent="0.3">
      <c r="B5" s="16"/>
      <c r="C5" s="500" t="s">
        <v>72</v>
      </c>
      <c r="D5" s="443"/>
      <c r="E5" s="443"/>
      <c r="F5" s="443"/>
      <c r="G5" s="443"/>
      <c r="H5" s="501"/>
    </row>
    <row r="6" spans="2:8" ht="16.2" thickBot="1" x14ac:dyDescent="0.35">
      <c r="B6" s="16"/>
      <c r="C6" s="502" t="s">
        <v>73</v>
      </c>
      <c r="D6" s="503"/>
      <c r="E6" s="503"/>
      <c r="F6" s="503"/>
      <c r="G6" s="503"/>
      <c r="H6" s="504"/>
    </row>
    <row r="7" spans="2:8" ht="16.2" thickBot="1" x14ac:dyDescent="0.35">
      <c r="B7" s="16"/>
      <c r="C7" s="507" t="s">
        <v>39</v>
      </c>
      <c r="D7" s="509" t="s">
        <v>75</v>
      </c>
      <c r="E7" s="505" t="s">
        <v>76</v>
      </c>
      <c r="F7" s="511" t="s">
        <v>42</v>
      </c>
      <c r="G7" s="512"/>
      <c r="H7" s="513" t="s">
        <v>43</v>
      </c>
    </row>
    <row r="8" spans="2:8" ht="16.2" thickBot="1" x14ac:dyDescent="0.35">
      <c r="B8" s="16"/>
      <c r="C8" s="508"/>
      <c r="D8" s="510"/>
      <c r="E8" s="506"/>
      <c r="F8" s="127" t="s">
        <v>44</v>
      </c>
      <c r="G8" s="128" t="s">
        <v>45</v>
      </c>
      <c r="H8" s="514"/>
    </row>
    <row r="9" spans="2:8" ht="16.2" thickBot="1" x14ac:dyDescent="0.35">
      <c r="B9" s="16"/>
      <c r="C9" s="494" t="s">
        <v>130</v>
      </c>
      <c r="D9" s="495"/>
      <c r="E9" s="495"/>
      <c r="F9" s="495"/>
      <c r="G9" s="495"/>
      <c r="H9" s="496"/>
    </row>
    <row r="10" spans="2:8" ht="15.6" x14ac:dyDescent="0.3">
      <c r="B10" s="16"/>
      <c r="C10" s="129" t="s">
        <v>47</v>
      </c>
      <c r="D10" s="130">
        <f>Cokas!E24</f>
        <v>0</v>
      </c>
      <c r="E10" s="131">
        <f>Cokas!G24</f>
        <v>0</v>
      </c>
      <c r="F10" s="132"/>
      <c r="G10" s="130"/>
      <c r="H10" s="133">
        <f>0+D10+E10-F10+G10</f>
        <v>0</v>
      </c>
    </row>
    <row r="11" spans="2:8" ht="15.6" x14ac:dyDescent="0.3">
      <c r="B11" s="16"/>
      <c r="C11" s="134" t="s">
        <v>48</v>
      </c>
      <c r="D11" s="135">
        <f>-Cokas!D27</f>
        <v>0</v>
      </c>
      <c r="E11" s="136">
        <f>-Cokas!F27</f>
        <v>0</v>
      </c>
      <c r="F11" s="137"/>
      <c r="G11" s="135"/>
      <c r="H11" s="138">
        <f t="shared" ref="H11:H17" si="0">0+D11+E11-F11+G11</f>
        <v>0</v>
      </c>
    </row>
    <row r="12" spans="2:8" ht="15.6" x14ac:dyDescent="0.3">
      <c r="B12" s="16"/>
      <c r="C12" s="134" t="s">
        <v>49</v>
      </c>
      <c r="D12" s="135">
        <f>-Cokas!D28</f>
        <v>0</v>
      </c>
      <c r="E12" s="136">
        <f>-Cokas!F28</f>
        <v>0</v>
      </c>
      <c r="F12" s="137"/>
      <c r="G12" s="135"/>
      <c r="H12" s="138">
        <f t="shared" si="0"/>
        <v>0</v>
      </c>
    </row>
    <row r="13" spans="2:8" ht="15.6" x14ac:dyDescent="0.3">
      <c r="B13" s="16"/>
      <c r="C13" s="134" t="s">
        <v>50</v>
      </c>
      <c r="D13" s="135">
        <f>-Cokas!D29</f>
        <v>0</v>
      </c>
      <c r="E13" s="136">
        <f>-Cokas!F29</f>
        <v>0</v>
      </c>
      <c r="F13" s="137"/>
      <c r="G13" s="135"/>
      <c r="H13" s="138">
        <f t="shared" si="0"/>
        <v>0</v>
      </c>
    </row>
    <row r="14" spans="2:8" ht="15.6" x14ac:dyDescent="0.3">
      <c r="B14" s="16"/>
      <c r="C14" s="134" t="s">
        <v>51</v>
      </c>
      <c r="D14" s="135">
        <f>-Cokas!D30</f>
        <v>0</v>
      </c>
      <c r="E14" s="136"/>
      <c r="F14" s="137"/>
      <c r="G14" s="135"/>
      <c r="H14" s="138">
        <f t="shared" si="0"/>
        <v>0</v>
      </c>
    </row>
    <row r="15" spans="2:8" ht="15.6" x14ac:dyDescent="0.3">
      <c r="B15" s="16"/>
      <c r="C15" s="134" t="s">
        <v>85</v>
      </c>
      <c r="D15" s="135">
        <f>-Cokas!D31</f>
        <v>0</v>
      </c>
      <c r="E15" s="136"/>
      <c r="F15" s="137"/>
      <c r="G15" s="135">
        <f>Cokas!F90</f>
        <v>0</v>
      </c>
      <c r="H15" s="138">
        <f t="shared" si="0"/>
        <v>0</v>
      </c>
    </row>
    <row r="16" spans="2:8" ht="31.2" x14ac:dyDescent="0.3">
      <c r="B16" s="16"/>
      <c r="C16" s="134" t="s">
        <v>83</v>
      </c>
      <c r="D16" s="135">
        <f>Cokas!E25</f>
        <v>0</v>
      </c>
      <c r="E16" s="136"/>
      <c r="F16" s="137">
        <f>Cokas!E80</f>
        <v>0</v>
      </c>
      <c r="G16" s="135"/>
      <c r="H16" s="138">
        <f t="shared" si="0"/>
        <v>0</v>
      </c>
    </row>
    <row r="17" spans="2:8" ht="15.6" x14ac:dyDescent="0.3">
      <c r="B17" s="16"/>
      <c r="C17" s="134" t="s">
        <v>84</v>
      </c>
      <c r="D17" s="135"/>
      <c r="E17" s="136">
        <f>Cokas!G26</f>
        <v>0</v>
      </c>
      <c r="F17" s="137">
        <f>Cokas!E89</f>
        <v>0</v>
      </c>
      <c r="G17" s="135"/>
      <c r="H17" s="138">
        <f t="shared" si="0"/>
        <v>0</v>
      </c>
    </row>
    <row r="18" spans="2:8" ht="31.2" x14ac:dyDescent="0.3">
      <c r="B18" s="16"/>
      <c r="C18" s="139" t="s">
        <v>131</v>
      </c>
      <c r="D18" s="140">
        <f>SUM(D10:D17)</f>
        <v>0</v>
      </c>
      <c r="E18" s="141">
        <f>SUM(E10:E17)</f>
        <v>0</v>
      </c>
      <c r="F18" s="142">
        <f>SUM(F10:F17)</f>
        <v>0</v>
      </c>
      <c r="G18" s="140">
        <f>SUM(G10:G17)</f>
        <v>0</v>
      </c>
      <c r="H18" s="143">
        <f>SUM(H10:H17)</f>
        <v>0</v>
      </c>
    </row>
    <row r="19" spans="2:8" ht="31.2" x14ac:dyDescent="0.3">
      <c r="B19" s="16"/>
      <c r="C19" s="134" t="s">
        <v>55</v>
      </c>
      <c r="D19" s="144"/>
      <c r="E19" s="145"/>
      <c r="F19" s="137">
        <f>Cokas!E81</f>
        <v>0</v>
      </c>
      <c r="G19" s="135"/>
      <c r="H19" s="138">
        <f>0+D19+E19-F19+G19</f>
        <v>0</v>
      </c>
    </row>
    <row r="20" spans="2:8" ht="31.8" thickBot="1" x14ac:dyDescent="0.35">
      <c r="B20" s="16"/>
      <c r="C20" s="146" t="s">
        <v>56</v>
      </c>
      <c r="D20" s="147">
        <f>SUM(D18:D19)</f>
        <v>0</v>
      </c>
      <c r="E20" s="148">
        <f>SUM(E18:E19)</f>
        <v>0</v>
      </c>
      <c r="F20" s="149">
        <f>SUM(F18:F19)</f>
        <v>0</v>
      </c>
      <c r="G20" s="147">
        <f>SUM(G18:G19)</f>
        <v>0</v>
      </c>
      <c r="H20" s="150">
        <f>SUM(H18:H19)</f>
        <v>0</v>
      </c>
    </row>
    <row r="21" spans="2:8" ht="16.2" thickBot="1" x14ac:dyDescent="0.35">
      <c r="B21" s="16"/>
      <c r="C21" s="515"/>
      <c r="D21" s="516"/>
      <c r="E21" s="516"/>
      <c r="F21" s="516"/>
      <c r="G21" s="516"/>
      <c r="H21" s="517"/>
    </row>
    <row r="22" spans="2:8" ht="16.2" thickBot="1" x14ac:dyDescent="0.35">
      <c r="B22" s="16"/>
      <c r="C22" s="494" t="s">
        <v>132</v>
      </c>
      <c r="D22" s="495"/>
      <c r="E22" s="495"/>
      <c r="F22" s="495"/>
      <c r="G22" s="495"/>
      <c r="H22" s="496"/>
    </row>
    <row r="23" spans="2:8" ht="15.6" x14ac:dyDescent="0.3">
      <c r="B23" s="16"/>
      <c r="C23" s="129" t="s">
        <v>58</v>
      </c>
      <c r="D23" s="130">
        <f>Cokas!E23</f>
        <v>0</v>
      </c>
      <c r="E23" s="131">
        <f>Cokas!G23</f>
        <v>0</v>
      </c>
      <c r="F23" s="132">
        <f>Cokas!E79</f>
        <v>0</v>
      </c>
      <c r="G23" s="130"/>
      <c r="H23" s="133">
        <f>0+D23+E23-F23+G23</f>
        <v>0</v>
      </c>
    </row>
    <row r="24" spans="2:8" ht="15.6" x14ac:dyDescent="0.3">
      <c r="B24" s="16"/>
      <c r="C24" s="134" t="s">
        <v>59</v>
      </c>
      <c r="D24" s="144">
        <f>D20</f>
        <v>0</v>
      </c>
      <c r="E24" s="145">
        <f>E20</f>
        <v>0</v>
      </c>
      <c r="F24" s="137">
        <f>F20</f>
        <v>0</v>
      </c>
      <c r="G24" s="135">
        <f>G20</f>
        <v>0</v>
      </c>
      <c r="H24" s="138">
        <f t="shared" ref="H24:H25" si="1">0+D24+E24-F24+G24</f>
        <v>0</v>
      </c>
    </row>
    <row r="25" spans="2:8" ht="15.6" x14ac:dyDescent="0.3">
      <c r="B25" s="16"/>
      <c r="C25" s="134" t="s">
        <v>133</v>
      </c>
      <c r="D25" s="135">
        <f>-Cokas!D32</f>
        <v>0</v>
      </c>
      <c r="E25" s="136">
        <f>-Cokas!F32</f>
        <v>0</v>
      </c>
      <c r="F25" s="137"/>
      <c r="G25" s="135">
        <f>Cokas!F82</f>
        <v>0</v>
      </c>
      <c r="H25" s="138">
        <f t="shared" si="1"/>
        <v>0</v>
      </c>
    </row>
    <row r="26" spans="2:8" ht="15.6" x14ac:dyDescent="0.3">
      <c r="B26" s="16"/>
      <c r="C26" s="139" t="s">
        <v>61</v>
      </c>
      <c r="D26" s="151">
        <f>SUM(D23:D25)</f>
        <v>0</v>
      </c>
      <c r="E26" s="152">
        <f>SUM(E23:E25)</f>
        <v>0</v>
      </c>
      <c r="F26" s="153">
        <f>SUM(F23:F25)</f>
        <v>0</v>
      </c>
      <c r="G26" s="151">
        <f>SUM(G23:G25)</f>
        <v>0</v>
      </c>
      <c r="H26" s="154">
        <f>SUM(H23:H25)</f>
        <v>0</v>
      </c>
    </row>
    <row r="27" spans="2:8" ht="16.2" thickBot="1" x14ac:dyDescent="0.35">
      <c r="B27" s="16"/>
      <c r="C27" s="518"/>
      <c r="D27" s="519"/>
      <c r="E27" s="519"/>
      <c r="F27" s="519"/>
      <c r="G27" s="519"/>
      <c r="H27" s="520"/>
    </row>
    <row r="28" spans="2:8" ht="16.2" thickBot="1" x14ac:dyDescent="0.35">
      <c r="B28" s="16"/>
      <c r="C28" s="494" t="s">
        <v>0</v>
      </c>
      <c r="D28" s="495"/>
      <c r="E28" s="495"/>
      <c r="F28" s="495"/>
      <c r="G28" s="495"/>
      <c r="H28" s="496"/>
    </row>
    <row r="29" spans="2:8" ht="15.6" x14ac:dyDescent="0.3">
      <c r="B29" s="16"/>
      <c r="C29" s="129" t="s">
        <v>134</v>
      </c>
      <c r="D29" s="130">
        <f>Cokas!D8</f>
        <v>0</v>
      </c>
      <c r="E29" s="131">
        <f>Cokas!F8</f>
        <v>0</v>
      </c>
      <c r="F29" s="132"/>
      <c r="G29" s="130"/>
      <c r="H29" s="133">
        <f>0+D29+E29+F29-G29</f>
        <v>0</v>
      </c>
    </row>
    <row r="30" spans="2:8" ht="15.6" x14ac:dyDescent="0.3">
      <c r="B30" s="16"/>
      <c r="C30" s="134" t="s">
        <v>7</v>
      </c>
      <c r="D30" s="135">
        <f>Cokas!D9</f>
        <v>0</v>
      </c>
      <c r="E30" s="136">
        <f>Cokas!F9</f>
        <v>0</v>
      </c>
      <c r="F30" s="137"/>
      <c r="G30" s="135"/>
      <c r="H30" s="138">
        <f t="shared" ref="H30:H39" si="2">0+D30+E30+F30-G30</f>
        <v>0</v>
      </c>
    </row>
    <row r="31" spans="2:8" ht="15.6" x14ac:dyDescent="0.3">
      <c r="B31" s="16"/>
      <c r="C31" s="134" t="s">
        <v>79</v>
      </c>
      <c r="D31" s="135"/>
      <c r="E31" s="136">
        <f>Cokas!F10</f>
        <v>0</v>
      </c>
      <c r="F31" s="137"/>
      <c r="G31" s="135">
        <f>Cokas!F93</f>
        <v>0</v>
      </c>
      <c r="H31" s="138">
        <f t="shared" si="2"/>
        <v>0</v>
      </c>
    </row>
    <row r="32" spans="2:8" ht="15.6" x14ac:dyDescent="0.3">
      <c r="B32" s="16"/>
      <c r="C32" s="134" t="s">
        <v>8</v>
      </c>
      <c r="D32" s="135">
        <f>Cokas!D11</f>
        <v>0</v>
      </c>
      <c r="E32" s="136">
        <f>Cokas!F11</f>
        <v>0</v>
      </c>
      <c r="F32" s="137"/>
      <c r="G32" s="135"/>
      <c r="H32" s="138">
        <f t="shared" si="2"/>
        <v>0</v>
      </c>
    </row>
    <row r="33" spans="2:8" ht="15.6" x14ac:dyDescent="0.3">
      <c r="B33" s="16"/>
      <c r="C33" s="134" t="s">
        <v>80</v>
      </c>
      <c r="D33" s="135">
        <f>Cokas!D12</f>
        <v>0</v>
      </c>
      <c r="E33" s="136"/>
      <c r="F33" s="137"/>
      <c r="G33" s="135">
        <f>Cokas!F83</f>
        <v>0</v>
      </c>
      <c r="H33" s="138">
        <f t="shared" si="2"/>
        <v>0</v>
      </c>
    </row>
    <row r="34" spans="2:8" ht="15.6" x14ac:dyDescent="0.3">
      <c r="B34" s="16"/>
      <c r="C34" s="134" t="s">
        <v>81</v>
      </c>
      <c r="D34" s="135"/>
      <c r="E34" s="136">
        <f>Cokas!F13</f>
        <v>0</v>
      </c>
      <c r="F34" s="137"/>
      <c r="G34" s="135">
        <f>Cokas!F87</f>
        <v>0</v>
      </c>
      <c r="H34" s="138">
        <f t="shared" si="2"/>
        <v>0</v>
      </c>
    </row>
    <row r="35" spans="2:8" ht="15.6" x14ac:dyDescent="0.3">
      <c r="B35" s="16"/>
      <c r="C35" s="134" t="s">
        <v>9</v>
      </c>
      <c r="D35" s="135">
        <f>Cokas!D14</f>
        <v>0</v>
      </c>
      <c r="E35" s="136">
        <f>Cokas!F14</f>
        <v>0</v>
      </c>
      <c r="F35" s="137"/>
      <c r="G35" s="135"/>
      <c r="H35" s="138">
        <f t="shared" si="2"/>
        <v>0</v>
      </c>
    </row>
    <row r="36" spans="2:8" ht="15.6" x14ac:dyDescent="0.3">
      <c r="B36" s="16"/>
      <c r="C36" s="134" t="s">
        <v>135</v>
      </c>
      <c r="D36" s="135">
        <f>Cokas!D15</f>
        <v>0</v>
      </c>
      <c r="E36" s="136">
        <f>Cokas!F15</f>
        <v>0</v>
      </c>
      <c r="F36" s="137"/>
      <c r="G36" s="135"/>
      <c r="H36" s="138">
        <f t="shared" si="2"/>
        <v>0</v>
      </c>
    </row>
    <row r="37" spans="2:8" ht="15.6" x14ac:dyDescent="0.3">
      <c r="B37" s="16"/>
      <c r="C37" s="134" t="s">
        <v>66</v>
      </c>
      <c r="D37" s="135">
        <f>Cokas!D16</f>
        <v>0</v>
      </c>
      <c r="E37" s="136"/>
      <c r="F37" s="137"/>
      <c r="G37" s="135"/>
      <c r="H37" s="138">
        <f t="shared" si="2"/>
        <v>0</v>
      </c>
    </row>
    <row r="38" spans="2:8" ht="15.6" x14ac:dyDescent="0.3">
      <c r="B38" s="16"/>
      <c r="C38" s="134" t="s">
        <v>11</v>
      </c>
      <c r="D38" s="135">
        <f>-Cokas!E17</f>
        <v>0</v>
      </c>
      <c r="E38" s="136">
        <f>-Cokas!G17</f>
        <v>0</v>
      </c>
      <c r="F38" s="137"/>
      <c r="G38" s="135"/>
      <c r="H38" s="138">
        <f t="shared" si="2"/>
        <v>0</v>
      </c>
    </row>
    <row r="39" spans="2:8" ht="15.6" x14ac:dyDescent="0.3">
      <c r="B39" s="16"/>
      <c r="C39" s="134" t="s">
        <v>67</v>
      </c>
      <c r="D39" s="135">
        <f>-Cokas!E18</f>
        <v>0</v>
      </c>
      <c r="E39" s="136"/>
      <c r="F39" s="137"/>
      <c r="G39" s="135"/>
      <c r="H39" s="138">
        <f t="shared" si="2"/>
        <v>0</v>
      </c>
    </row>
    <row r="40" spans="2:8" ht="15.6" x14ac:dyDescent="0.3">
      <c r="B40" s="16"/>
      <c r="C40" s="155" t="s">
        <v>136</v>
      </c>
      <c r="D40" s="156">
        <f>SUM(D29:D39)</f>
        <v>0</v>
      </c>
      <c r="E40" s="157">
        <f>SUM(E29:E39)</f>
        <v>0</v>
      </c>
      <c r="F40" s="142"/>
      <c r="G40" s="140"/>
      <c r="H40" s="158">
        <f>SUM(H29:H39)</f>
        <v>0</v>
      </c>
    </row>
    <row r="41" spans="2:8" ht="15.6" x14ac:dyDescent="0.3">
      <c r="B41" s="16"/>
      <c r="C41" s="134" t="s">
        <v>13</v>
      </c>
      <c r="D41" s="135">
        <f>Cokas!E19</f>
        <v>0</v>
      </c>
      <c r="E41" s="136">
        <f>Cokas!G19</f>
        <v>0</v>
      </c>
      <c r="F41" s="137"/>
      <c r="G41" s="135"/>
      <c r="H41" s="138">
        <f t="shared" ref="H41:H46" si="3">0+D41+E41-F41+G41</f>
        <v>0</v>
      </c>
    </row>
    <row r="42" spans="2:8" ht="15.6" x14ac:dyDescent="0.3">
      <c r="B42" s="16"/>
      <c r="C42" s="134" t="s">
        <v>68</v>
      </c>
      <c r="D42" s="135">
        <f>Cokas!E20</f>
        <v>0</v>
      </c>
      <c r="E42" s="136">
        <f>Cokas!G20</f>
        <v>0</v>
      </c>
      <c r="F42" s="137">
        <f>Cokas!E86</f>
        <v>0</v>
      </c>
      <c r="G42" s="135"/>
      <c r="H42" s="138">
        <f t="shared" si="3"/>
        <v>0</v>
      </c>
    </row>
    <row r="43" spans="2:8" ht="15.6" x14ac:dyDescent="0.3">
      <c r="B43" s="16"/>
      <c r="C43" s="134" t="s">
        <v>82</v>
      </c>
      <c r="D43" s="135">
        <f>Cokas!E21</f>
        <v>0</v>
      </c>
      <c r="E43" s="136"/>
      <c r="F43" s="137">
        <f>Cokas!E92</f>
        <v>0</v>
      </c>
      <c r="G43" s="135"/>
      <c r="H43" s="138">
        <f t="shared" si="3"/>
        <v>0</v>
      </c>
    </row>
    <row r="44" spans="2:8" ht="15.6" x14ac:dyDescent="0.3">
      <c r="B44" s="16"/>
      <c r="C44" s="134" t="s">
        <v>15</v>
      </c>
      <c r="D44" s="135">
        <f>Cokas!E22</f>
        <v>0</v>
      </c>
      <c r="E44" s="136">
        <f>Cokas!G22</f>
        <v>0</v>
      </c>
      <c r="F44" s="137">
        <f>Cokas!E78</f>
        <v>0</v>
      </c>
      <c r="G44" s="135"/>
      <c r="H44" s="138">
        <f t="shared" si="3"/>
        <v>0</v>
      </c>
    </row>
    <row r="45" spans="2:8" ht="15.6" x14ac:dyDescent="0.3">
      <c r="B45" s="16"/>
      <c r="C45" s="134" t="s">
        <v>17</v>
      </c>
      <c r="D45" s="135">
        <f>D26</f>
        <v>0</v>
      </c>
      <c r="E45" s="136">
        <f>E26</f>
        <v>0</v>
      </c>
      <c r="F45" s="137">
        <f>F26</f>
        <v>0</v>
      </c>
      <c r="G45" s="135">
        <f>G26</f>
        <v>0</v>
      </c>
      <c r="H45" s="138">
        <f t="shared" si="3"/>
        <v>0</v>
      </c>
    </row>
    <row r="46" spans="2:8" ht="31.2" x14ac:dyDescent="0.3">
      <c r="B46" s="16"/>
      <c r="C46" s="134" t="s">
        <v>69</v>
      </c>
      <c r="D46" s="144"/>
      <c r="E46" s="145"/>
      <c r="F46" s="137"/>
      <c r="G46" s="135">
        <f>Cokas!F84</f>
        <v>0</v>
      </c>
      <c r="H46" s="138">
        <f t="shared" si="3"/>
        <v>0</v>
      </c>
    </row>
    <row r="47" spans="2:8" ht="31.8" thickBot="1" x14ac:dyDescent="0.35">
      <c r="B47" s="16"/>
      <c r="C47" s="159" t="s">
        <v>137</v>
      </c>
      <c r="D47" s="160">
        <f>SUM(D41:D46)</f>
        <v>0</v>
      </c>
      <c r="E47" s="161">
        <f>SUM(E41:E46)</f>
        <v>0</v>
      </c>
      <c r="F47" s="350">
        <f>SUM(F29:F46)</f>
        <v>0</v>
      </c>
      <c r="G47" s="160">
        <f>SUM(G29:G46)</f>
        <v>0</v>
      </c>
      <c r="H47" s="162">
        <f>SUM(H41:H46)</f>
        <v>0</v>
      </c>
    </row>
  </sheetData>
  <sheetProtection sheet="1" objects="1" scenarios="1" formatCells="0" formatColumns="0" formatRows="0" autoFilter="0"/>
  <mergeCells count="14">
    <mergeCell ref="C28:H28"/>
    <mergeCell ref="C3:H3"/>
    <mergeCell ref="C4:H4"/>
    <mergeCell ref="C5:H5"/>
    <mergeCell ref="C6:H6"/>
    <mergeCell ref="E7:E8"/>
    <mergeCell ref="C7:C8"/>
    <mergeCell ref="D7:D8"/>
    <mergeCell ref="F7:G7"/>
    <mergeCell ref="H7:H8"/>
    <mergeCell ref="C9:H9"/>
    <mergeCell ref="C21:H21"/>
    <mergeCell ref="C22:H22"/>
    <mergeCell ref="C27:H27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747C8-35F9-4400-ADD1-44FE6682B23E}">
  <sheetPr codeName="Sheet12"/>
  <dimension ref="A1:K93"/>
  <sheetViews>
    <sheetView showGridLines="0" topLeftCell="B29" zoomScale="85" zoomScaleNormal="85" workbookViewId="0">
      <selection activeCell="I35" sqref="I35:J35"/>
    </sheetView>
  </sheetViews>
  <sheetFormatPr defaultRowHeight="14.4" x14ac:dyDescent="0.3"/>
  <cols>
    <col min="1" max="1" width="42.33203125" style="231" customWidth="1"/>
    <col min="3" max="3" width="36.33203125" customWidth="1"/>
    <col min="4" max="4" width="25.88671875" customWidth="1"/>
    <col min="5" max="5" width="28.6640625" customWidth="1"/>
    <col min="6" max="6" width="27.44140625" customWidth="1"/>
    <col min="7" max="7" width="30.33203125" customWidth="1"/>
    <col min="8" max="8" width="25.5546875" customWidth="1"/>
    <col min="9" max="9" width="26" customWidth="1"/>
    <col min="10" max="10" width="26.109375" customWidth="1"/>
    <col min="11" max="11" width="9" customWidth="1"/>
  </cols>
  <sheetData>
    <row r="1" spans="1:10" ht="16.2" thickBot="1" x14ac:dyDescent="0.35">
      <c r="A1" s="288"/>
      <c r="B1" s="16"/>
      <c r="C1" s="16"/>
      <c r="D1" s="69"/>
      <c r="E1" s="69"/>
      <c r="F1" s="16"/>
      <c r="G1" s="16"/>
      <c r="H1" s="69"/>
      <c r="I1" s="16"/>
      <c r="J1" s="16"/>
    </row>
    <row r="2" spans="1:10" ht="15.6" x14ac:dyDescent="0.3">
      <c r="A2" s="288"/>
      <c r="B2" s="16"/>
      <c r="C2" s="497" t="s">
        <v>138</v>
      </c>
      <c r="D2" s="498"/>
      <c r="E2" s="498"/>
      <c r="F2" s="498"/>
      <c r="G2" s="499"/>
      <c r="H2" s="69"/>
      <c r="I2" s="16"/>
      <c r="J2" s="16"/>
    </row>
    <row r="3" spans="1:10" ht="15.6" x14ac:dyDescent="0.3">
      <c r="A3" s="288"/>
      <c r="B3" s="16"/>
      <c r="C3" s="500" t="s">
        <v>71</v>
      </c>
      <c r="D3" s="443"/>
      <c r="E3" s="443"/>
      <c r="F3" s="443"/>
      <c r="G3" s="501"/>
      <c r="H3" s="69"/>
      <c r="I3" s="16"/>
      <c r="J3" s="16"/>
    </row>
    <row r="4" spans="1:10" ht="15.6" x14ac:dyDescent="0.3">
      <c r="A4" s="288"/>
      <c r="B4" s="16"/>
      <c r="C4" s="500" t="s">
        <v>72</v>
      </c>
      <c r="D4" s="443"/>
      <c r="E4" s="443"/>
      <c r="F4" s="443"/>
      <c r="G4" s="501"/>
      <c r="H4" s="69"/>
      <c r="I4" s="16"/>
      <c r="J4" s="16"/>
    </row>
    <row r="5" spans="1:10" ht="16.2" thickBot="1" x14ac:dyDescent="0.35">
      <c r="A5" s="288"/>
      <c r="B5" s="16"/>
      <c r="C5" s="502" t="s">
        <v>73</v>
      </c>
      <c r="D5" s="503"/>
      <c r="E5" s="503"/>
      <c r="F5" s="503"/>
      <c r="G5" s="504"/>
      <c r="H5" s="69"/>
      <c r="I5" s="16"/>
      <c r="J5" s="16"/>
    </row>
    <row r="6" spans="1:10" ht="16.2" thickBot="1" x14ac:dyDescent="0.35">
      <c r="A6" s="288"/>
      <c r="B6" s="16"/>
      <c r="C6" s="521" t="s">
        <v>74</v>
      </c>
      <c r="D6" s="511" t="s">
        <v>139</v>
      </c>
      <c r="E6" s="512"/>
      <c r="F6" s="523" t="s">
        <v>140</v>
      </c>
      <c r="G6" s="524"/>
      <c r="H6" s="69"/>
      <c r="I6" s="16"/>
      <c r="J6" s="16"/>
    </row>
    <row r="7" spans="1:10" ht="16.2" thickBot="1" x14ac:dyDescent="0.35">
      <c r="A7" s="288"/>
      <c r="B7" s="16"/>
      <c r="C7" s="522"/>
      <c r="D7" s="127" t="s">
        <v>77</v>
      </c>
      <c r="E7" s="128" t="s">
        <v>78</v>
      </c>
      <c r="F7" s="163" t="s">
        <v>77</v>
      </c>
      <c r="G7" s="163" t="s">
        <v>78</v>
      </c>
      <c r="H7" s="69"/>
      <c r="I7" s="16"/>
      <c r="J7" s="16"/>
    </row>
    <row r="8" spans="1:10" ht="15.6" x14ac:dyDescent="0.3">
      <c r="A8" s="288"/>
      <c r="B8" s="16"/>
      <c r="C8" s="164" t="s">
        <v>63</v>
      </c>
      <c r="D8" s="132"/>
      <c r="E8" s="130"/>
      <c r="F8" s="133"/>
      <c r="G8" s="133"/>
      <c r="H8" s="69"/>
      <c r="I8" s="16"/>
      <c r="J8" s="16"/>
    </row>
    <row r="9" spans="1:10" ht="15.6" x14ac:dyDescent="0.3">
      <c r="A9" s="288"/>
      <c r="B9" s="16"/>
      <c r="C9" s="165" t="s">
        <v>7</v>
      </c>
      <c r="D9" s="137"/>
      <c r="E9" s="135"/>
      <c r="F9" s="138"/>
      <c r="G9" s="138"/>
      <c r="H9" s="69"/>
      <c r="I9" s="16"/>
      <c r="J9" s="16"/>
    </row>
    <row r="10" spans="1:10" ht="15.6" x14ac:dyDescent="0.3">
      <c r="A10" s="288"/>
      <c r="B10" s="16"/>
      <c r="C10" s="165" t="s">
        <v>79</v>
      </c>
      <c r="D10" s="137"/>
      <c r="E10" s="135"/>
      <c r="F10" s="138"/>
      <c r="G10" s="138"/>
      <c r="H10" s="69"/>
      <c r="I10" s="16"/>
      <c r="J10" s="16"/>
    </row>
    <row r="11" spans="1:10" ht="15.6" x14ac:dyDescent="0.3">
      <c r="A11" s="288"/>
      <c r="B11" s="16"/>
      <c r="C11" s="165" t="s">
        <v>8</v>
      </c>
      <c r="D11" s="137"/>
      <c r="E11" s="135"/>
      <c r="F11" s="138"/>
      <c r="G11" s="138"/>
      <c r="H11" s="69"/>
      <c r="I11" s="16"/>
      <c r="J11" s="16"/>
    </row>
    <row r="12" spans="1:10" ht="15.6" x14ac:dyDescent="0.3">
      <c r="A12" s="288"/>
      <c r="B12" s="16"/>
      <c r="C12" s="165" t="s">
        <v>141</v>
      </c>
      <c r="D12" s="137"/>
      <c r="E12" s="135"/>
      <c r="F12" s="138"/>
      <c r="G12" s="138"/>
      <c r="H12" s="69"/>
      <c r="I12" s="16"/>
      <c r="J12" s="16"/>
    </row>
    <row r="13" spans="1:10" ht="15.6" x14ac:dyDescent="0.3">
      <c r="A13" s="288"/>
      <c r="B13" s="16"/>
      <c r="C13" s="165" t="s">
        <v>81</v>
      </c>
      <c r="D13" s="137"/>
      <c r="E13" s="135"/>
      <c r="F13" s="138"/>
      <c r="G13" s="138"/>
      <c r="H13" s="69"/>
      <c r="I13" s="16"/>
      <c r="J13" s="16"/>
    </row>
    <row r="14" spans="1:10" ht="15.6" x14ac:dyDescent="0.3">
      <c r="A14" s="288"/>
      <c r="B14" s="16"/>
      <c r="C14" s="165" t="s">
        <v>9</v>
      </c>
      <c r="D14" s="137"/>
      <c r="E14" s="135"/>
      <c r="F14" s="138"/>
      <c r="G14" s="138"/>
      <c r="H14" s="69"/>
      <c r="I14" s="16"/>
      <c r="J14" s="16"/>
    </row>
    <row r="15" spans="1:10" ht="15.6" x14ac:dyDescent="0.3">
      <c r="A15" s="288"/>
      <c r="B15" s="16"/>
      <c r="C15" s="165" t="s">
        <v>65</v>
      </c>
      <c r="D15" s="137"/>
      <c r="E15" s="135"/>
      <c r="F15" s="138"/>
      <c r="G15" s="138"/>
      <c r="H15" s="69"/>
      <c r="I15" s="16"/>
      <c r="J15" s="16"/>
    </row>
    <row r="16" spans="1:10" ht="15.6" x14ac:dyDescent="0.3">
      <c r="A16" s="288"/>
      <c r="B16" s="16"/>
      <c r="C16" s="165" t="s">
        <v>66</v>
      </c>
      <c r="D16" s="137"/>
      <c r="E16" s="135"/>
      <c r="F16" s="138"/>
      <c r="G16" s="138"/>
      <c r="H16" s="69"/>
      <c r="I16" s="16"/>
      <c r="J16" s="16"/>
    </row>
    <row r="17" spans="1:10" ht="15.6" x14ac:dyDescent="0.3">
      <c r="A17" s="288"/>
      <c r="B17" s="16"/>
      <c r="C17" s="165" t="s">
        <v>11</v>
      </c>
      <c r="D17" s="137"/>
      <c r="E17" s="135"/>
      <c r="F17" s="138"/>
      <c r="G17" s="138"/>
      <c r="H17" s="69"/>
      <c r="I17" s="16"/>
      <c r="J17" s="16"/>
    </row>
    <row r="18" spans="1:10" ht="15.6" x14ac:dyDescent="0.3">
      <c r="A18" s="288"/>
      <c r="B18" s="16"/>
      <c r="C18" s="165" t="s">
        <v>67</v>
      </c>
      <c r="D18" s="137"/>
      <c r="E18" s="135"/>
      <c r="F18" s="138"/>
      <c r="G18" s="138"/>
      <c r="H18" s="69"/>
      <c r="I18" s="16"/>
      <c r="J18" s="16"/>
    </row>
    <row r="19" spans="1:10" ht="15.6" x14ac:dyDescent="0.3">
      <c r="A19" s="288"/>
      <c r="B19" s="16"/>
      <c r="C19" s="165" t="s">
        <v>13</v>
      </c>
      <c r="D19" s="137"/>
      <c r="E19" s="135"/>
      <c r="F19" s="138"/>
      <c r="G19" s="138"/>
      <c r="H19" s="69"/>
      <c r="I19" s="16"/>
      <c r="J19" s="16"/>
    </row>
    <row r="20" spans="1:10" ht="15.6" x14ac:dyDescent="0.3">
      <c r="A20" s="288"/>
      <c r="B20" s="16"/>
      <c r="C20" s="165" t="s">
        <v>68</v>
      </c>
      <c r="D20" s="137"/>
      <c r="E20" s="135"/>
      <c r="F20" s="138"/>
      <c r="G20" s="138"/>
      <c r="H20" s="69"/>
      <c r="I20" s="16"/>
      <c r="J20" s="16"/>
    </row>
    <row r="21" spans="1:10" ht="15.6" x14ac:dyDescent="0.3">
      <c r="A21" s="288"/>
      <c r="B21" s="16"/>
      <c r="C21" s="165" t="s">
        <v>82</v>
      </c>
      <c r="D21" s="137"/>
      <c r="E21" s="135"/>
      <c r="F21" s="138"/>
      <c r="G21" s="138"/>
      <c r="H21" s="69"/>
      <c r="I21" s="16"/>
      <c r="J21" s="16"/>
    </row>
    <row r="22" spans="1:10" ht="15.6" x14ac:dyDescent="0.3">
      <c r="A22" s="288"/>
      <c r="B22" s="16"/>
      <c r="C22" s="165" t="s">
        <v>15</v>
      </c>
      <c r="D22" s="137"/>
      <c r="E22" s="135"/>
      <c r="F22" s="138"/>
      <c r="G22" s="138"/>
      <c r="H22" s="69"/>
      <c r="I22" s="16"/>
      <c r="J22" s="16"/>
    </row>
    <row r="23" spans="1:10" ht="15.6" x14ac:dyDescent="0.3">
      <c r="A23" s="288"/>
      <c r="B23" s="16"/>
      <c r="C23" s="165" t="s">
        <v>17</v>
      </c>
      <c r="D23" s="137"/>
      <c r="E23" s="135"/>
      <c r="F23" s="138"/>
      <c r="G23" s="138"/>
      <c r="H23" s="69"/>
      <c r="I23" s="16"/>
      <c r="J23" s="16"/>
    </row>
    <row r="24" spans="1:10" ht="15.6" x14ac:dyDescent="0.3">
      <c r="A24" s="288"/>
      <c r="B24" s="16"/>
      <c r="C24" s="165" t="s">
        <v>47</v>
      </c>
      <c r="D24" s="137"/>
      <c r="E24" s="135"/>
      <c r="F24" s="138"/>
      <c r="G24" s="138"/>
      <c r="H24" s="69"/>
      <c r="I24" s="16"/>
      <c r="J24" s="16"/>
    </row>
    <row r="25" spans="1:10" ht="15.6" x14ac:dyDescent="0.3">
      <c r="A25" s="288"/>
      <c r="B25" s="16"/>
      <c r="C25" s="165" t="s">
        <v>142</v>
      </c>
      <c r="D25" s="137"/>
      <c r="E25" s="135"/>
      <c r="F25" s="138"/>
      <c r="G25" s="138"/>
      <c r="H25" s="69"/>
      <c r="I25" s="16"/>
      <c r="J25" s="16"/>
    </row>
    <row r="26" spans="1:10" ht="15.6" x14ac:dyDescent="0.3">
      <c r="A26" s="288"/>
      <c r="B26" s="16"/>
      <c r="C26" s="165" t="s">
        <v>84</v>
      </c>
      <c r="D26" s="137"/>
      <c r="E26" s="135"/>
      <c r="F26" s="138"/>
      <c r="G26" s="138"/>
      <c r="H26" s="69"/>
      <c r="I26" s="16"/>
      <c r="J26" s="16"/>
    </row>
    <row r="27" spans="1:10" ht="15.6" x14ac:dyDescent="0.3">
      <c r="A27" s="288"/>
      <c r="B27" s="16"/>
      <c r="C27" s="165" t="s">
        <v>48</v>
      </c>
      <c r="D27" s="137"/>
      <c r="E27" s="135"/>
      <c r="F27" s="138"/>
      <c r="G27" s="138"/>
      <c r="H27" s="69"/>
      <c r="I27" s="16"/>
      <c r="J27" s="16"/>
    </row>
    <row r="28" spans="1:10" ht="15.6" x14ac:dyDescent="0.3">
      <c r="A28" s="288"/>
      <c r="B28" s="16"/>
      <c r="C28" s="165" t="s">
        <v>49</v>
      </c>
      <c r="D28" s="137"/>
      <c r="E28" s="135"/>
      <c r="F28" s="138"/>
      <c r="G28" s="138"/>
      <c r="H28" s="69"/>
      <c r="I28" s="16"/>
      <c r="J28" s="16"/>
    </row>
    <row r="29" spans="1:10" ht="15.6" x14ac:dyDescent="0.3">
      <c r="A29" s="288"/>
      <c r="B29" s="16"/>
      <c r="C29" s="165" t="s">
        <v>50</v>
      </c>
      <c r="D29" s="137"/>
      <c r="E29" s="135"/>
      <c r="F29" s="138"/>
      <c r="G29" s="138"/>
      <c r="H29" s="69"/>
      <c r="I29" s="16"/>
      <c r="J29" s="16"/>
    </row>
    <row r="30" spans="1:10" ht="15.6" x14ac:dyDescent="0.3">
      <c r="A30" s="288"/>
      <c r="B30" s="16"/>
      <c r="C30" s="165" t="s">
        <v>51</v>
      </c>
      <c r="D30" s="137"/>
      <c r="E30" s="135"/>
      <c r="F30" s="138"/>
      <c r="G30" s="138"/>
      <c r="H30" s="69"/>
      <c r="I30" s="16"/>
      <c r="J30" s="16"/>
    </row>
    <row r="31" spans="1:10" ht="15.6" x14ac:dyDescent="0.3">
      <c r="A31" s="288"/>
      <c r="B31" s="16"/>
      <c r="C31" s="165" t="s">
        <v>85</v>
      </c>
      <c r="D31" s="137"/>
      <c r="E31" s="135"/>
      <c r="F31" s="138"/>
      <c r="G31" s="138"/>
      <c r="H31" s="69"/>
      <c r="I31" s="16"/>
      <c r="J31" s="16"/>
    </row>
    <row r="32" spans="1:10" ht="16.2" thickBot="1" x14ac:dyDescent="0.35">
      <c r="A32" s="288"/>
      <c r="B32" s="16"/>
      <c r="C32" s="166" t="s">
        <v>86</v>
      </c>
      <c r="D32" s="167"/>
      <c r="E32" s="168"/>
      <c r="F32" s="169"/>
      <c r="G32" s="169"/>
      <c r="H32" s="69"/>
      <c r="I32" s="16"/>
      <c r="J32" s="16"/>
    </row>
    <row r="33" spans="1:11" ht="16.2" thickBot="1" x14ac:dyDescent="0.35">
      <c r="A33" s="288"/>
      <c r="B33" s="16"/>
      <c r="C33" s="170" t="s">
        <v>87</v>
      </c>
      <c r="D33" s="171">
        <f>SUM(D8:D32)</f>
        <v>0</v>
      </c>
      <c r="E33" s="172">
        <f>SUM(E8:E32)</f>
        <v>0</v>
      </c>
      <c r="F33" s="173">
        <f>SUM(F8:F32)</f>
        <v>0</v>
      </c>
      <c r="G33" s="174">
        <f>SUM(G8:G32)</f>
        <v>0</v>
      </c>
      <c r="H33" s="69"/>
      <c r="I33" s="16"/>
      <c r="J33" s="16"/>
    </row>
    <row r="34" spans="1:11" ht="16.2" thickBot="1" x14ac:dyDescent="0.35">
      <c r="A34" s="288"/>
      <c r="B34" s="16"/>
      <c r="C34" s="16"/>
      <c r="D34" s="69"/>
      <c r="E34" s="69"/>
      <c r="F34" s="16"/>
      <c r="G34" s="16"/>
      <c r="H34" s="69"/>
      <c r="I34" s="16"/>
      <c r="J34" s="16"/>
    </row>
    <row r="35" spans="1:11" ht="16.2" thickBot="1" x14ac:dyDescent="0.35">
      <c r="B35" s="90"/>
      <c r="C35" s="91" t="s">
        <v>88</v>
      </c>
      <c r="D35" s="92"/>
      <c r="E35" s="93"/>
      <c r="F35" s="93"/>
      <c r="G35" s="92"/>
      <c r="H35" s="540"/>
      <c r="I35" s="553" t="s">
        <v>89</v>
      </c>
      <c r="J35" s="554"/>
    </row>
    <row r="36" spans="1:11" ht="15.6" x14ac:dyDescent="0.3">
      <c r="B36" s="90">
        <v>1</v>
      </c>
      <c r="C36" s="94" t="s">
        <v>143</v>
      </c>
      <c r="D36" s="92"/>
      <c r="E36" s="95"/>
      <c r="F36" s="95"/>
      <c r="G36" s="94"/>
      <c r="H36" s="539"/>
      <c r="I36" s="549" t="s">
        <v>91</v>
      </c>
      <c r="J36" s="550"/>
    </row>
    <row r="37" spans="1:11" ht="15.6" x14ac:dyDescent="0.3">
      <c r="B37" s="90"/>
      <c r="C37" s="92" t="s">
        <v>144</v>
      </c>
      <c r="D37" s="92"/>
      <c r="E37" s="93"/>
      <c r="F37" s="93"/>
      <c r="G37" s="92"/>
      <c r="H37" s="540"/>
      <c r="I37" s="541" t="s">
        <v>4</v>
      </c>
      <c r="J37" s="543"/>
    </row>
    <row r="38" spans="1:11" ht="15.6" x14ac:dyDescent="0.3">
      <c r="B38" s="90"/>
      <c r="C38" s="92" t="s">
        <v>145</v>
      </c>
      <c r="D38" s="92"/>
      <c r="E38" s="93"/>
      <c r="F38" s="93"/>
      <c r="G38" s="92"/>
      <c r="H38" s="540"/>
      <c r="I38" s="541" t="s">
        <v>94</v>
      </c>
      <c r="J38" s="543"/>
    </row>
    <row r="39" spans="1:11" ht="15.6" x14ac:dyDescent="0.3">
      <c r="B39" s="90">
        <v>2</v>
      </c>
      <c r="C39" s="96" t="s">
        <v>146</v>
      </c>
      <c r="D39" s="92"/>
      <c r="E39" s="93"/>
      <c r="F39" s="93"/>
      <c r="G39" s="92"/>
      <c r="H39" s="540"/>
      <c r="I39" s="541" t="s">
        <v>59</v>
      </c>
      <c r="J39" s="543"/>
    </row>
    <row r="40" spans="1:11" ht="16.2" thickBot="1" x14ac:dyDescent="0.35">
      <c r="B40" s="90"/>
      <c r="C40" s="92" t="s">
        <v>147</v>
      </c>
      <c r="D40" s="92"/>
      <c r="E40" s="93"/>
      <c r="F40" s="93"/>
      <c r="G40" s="92"/>
      <c r="H40" s="540"/>
      <c r="I40" s="551" t="s">
        <v>97</v>
      </c>
      <c r="J40" s="552"/>
    </row>
    <row r="41" spans="1:11" ht="16.2" thickBot="1" x14ac:dyDescent="0.35">
      <c r="B41" s="90">
        <v>3</v>
      </c>
      <c r="C41" s="96" t="s">
        <v>148</v>
      </c>
      <c r="D41" s="92"/>
      <c r="E41" s="93"/>
      <c r="F41" s="93"/>
      <c r="G41" s="92"/>
      <c r="H41" s="540"/>
      <c r="I41" s="553" t="s">
        <v>99</v>
      </c>
      <c r="J41" s="554"/>
    </row>
    <row r="42" spans="1:11" ht="15.6" x14ac:dyDescent="0.3">
      <c r="B42" s="90"/>
      <c r="C42" s="92" t="s">
        <v>100</v>
      </c>
      <c r="D42" s="92"/>
      <c r="E42" s="93"/>
      <c r="F42" s="93"/>
      <c r="G42" s="92"/>
      <c r="H42" s="540"/>
      <c r="I42" s="547" t="s">
        <v>101</v>
      </c>
      <c r="J42" s="548"/>
    </row>
    <row r="43" spans="1:11" ht="15.6" x14ac:dyDescent="0.3">
      <c r="B43" s="90"/>
      <c r="C43" s="92" t="s">
        <v>149</v>
      </c>
      <c r="D43" s="92"/>
      <c r="E43" s="93"/>
      <c r="F43" s="93"/>
      <c r="G43" s="92"/>
      <c r="H43" s="540"/>
      <c r="I43" s="541" t="s">
        <v>103</v>
      </c>
      <c r="J43" s="542"/>
    </row>
    <row r="44" spans="1:11" ht="15.6" x14ac:dyDescent="0.3">
      <c r="B44" s="90"/>
      <c r="C44" s="92" t="s">
        <v>104</v>
      </c>
      <c r="D44" s="92"/>
      <c r="E44" s="93"/>
      <c r="F44" s="93"/>
      <c r="G44" s="92"/>
      <c r="H44" s="540"/>
      <c r="I44" s="541" t="s">
        <v>105</v>
      </c>
      <c r="J44" s="544"/>
    </row>
    <row r="45" spans="1:11" ht="16.2" thickBot="1" x14ac:dyDescent="0.35">
      <c r="B45" s="68"/>
      <c r="C45" s="16"/>
      <c r="D45" s="16"/>
      <c r="E45" s="69"/>
      <c r="F45" s="69"/>
      <c r="G45" s="16"/>
      <c r="H45" s="16"/>
      <c r="I45" s="545" t="s">
        <v>91</v>
      </c>
      <c r="J45" s="546"/>
    </row>
    <row r="46" spans="1:11" ht="15.6" x14ac:dyDescent="0.3">
      <c r="B46" s="68"/>
      <c r="C46" s="17" t="s">
        <v>106</v>
      </c>
      <c r="D46" s="16"/>
      <c r="E46" s="69"/>
      <c r="F46" s="69"/>
      <c r="G46" s="16"/>
      <c r="H46" s="16"/>
      <c r="I46" s="69"/>
      <c r="J46" s="16"/>
      <c r="K46" s="16"/>
    </row>
    <row r="47" spans="1:11" ht="15.6" x14ac:dyDescent="0.3">
      <c r="B47" s="68">
        <v>1</v>
      </c>
      <c r="C47" s="175" t="s">
        <v>150</v>
      </c>
      <c r="D47" s="16"/>
      <c r="E47" s="69"/>
      <c r="F47" s="69"/>
      <c r="G47" s="16"/>
      <c r="H47" s="16"/>
      <c r="I47" s="69"/>
      <c r="J47" s="16"/>
      <c r="K47" s="16"/>
    </row>
    <row r="48" spans="1:11" ht="15.6" x14ac:dyDescent="0.3">
      <c r="B48" s="68">
        <v>2</v>
      </c>
      <c r="C48" s="175" t="s">
        <v>108</v>
      </c>
      <c r="D48" s="16"/>
      <c r="E48" s="69"/>
      <c r="F48" s="69"/>
      <c r="G48" s="16"/>
      <c r="H48" s="16"/>
      <c r="I48" s="69"/>
      <c r="J48" s="16"/>
      <c r="K48" s="16"/>
    </row>
    <row r="49" spans="2:11" ht="15.6" x14ac:dyDescent="0.3">
      <c r="B49" s="68">
        <v>3</v>
      </c>
      <c r="C49" s="175" t="s">
        <v>109</v>
      </c>
      <c r="D49" s="16"/>
      <c r="E49" s="69"/>
      <c r="F49" s="69"/>
      <c r="G49" s="16"/>
      <c r="H49" s="16"/>
      <c r="I49" s="69"/>
      <c r="J49" s="16"/>
      <c r="K49" s="16"/>
    </row>
    <row r="50" spans="2:11" ht="15.6" x14ac:dyDescent="0.3">
      <c r="B50" s="68"/>
      <c r="C50" s="16"/>
      <c r="D50" s="16"/>
      <c r="E50" s="69"/>
      <c r="F50" s="69"/>
      <c r="G50" s="16"/>
      <c r="H50" s="16"/>
      <c r="I50" s="69"/>
      <c r="J50" s="16"/>
      <c r="K50" s="16"/>
    </row>
    <row r="51" spans="2:11" ht="15.6" x14ac:dyDescent="0.3">
      <c r="B51" s="68"/>
      <c r="C51" s="17" t="s">
        <v>110</v>
      </c>
      <c r="D51" s="16"/>
      <c r="E51" s="69"/>
      <c r="F51" s="69"/>
      <c r="G51" s="16"/>
      <c r="H51" s="16"/>
      <c r="I51" s="69"/>
      <c r="J51" s="16"/>
      <c r="K51" s="16"/>
    </row>
    <row r="52" spans="2:11" ht="15.6" x14ac:dyDescent="0.3">
      <c r="B52" s="70">
        <v>1</v>
      </c>
      <c r="C52" s="17" t="s">
        <v>346</v>
      </c>
      <c r="D52" s="16"/>
      <c r="E52" s="69"/>
      <c r="F52" s="69"/>
      <c r="G52" s="16"/>
      <c r="H52" s="16"/>
      <c r="I52" s="69"/>
      <c r="J52" s="16"/>
      <c r="K52" s="16"/>
    </row>
    <row r="53" spans="2:11" ht="15.6" x14ac:dyDescent="0.3">
      <c r="B53" s="68"/>
      <c r="C53" s="16" t="s">
        <v>111</v>
      </c>
      <c r="D53" s="16"/>
      <c r="E53" s="69"/>
      <c r="F53" s="69"/>
      <c r="G53" s="16"/>
      <c r="H53" s="16"/>
      <c r="I53" s="69"/>
      <c r="J53" s="16"/>
      <c r="K53" s="16"/>
    </row>
    <row r="54" spans="2:11" ht="15.6" x14ac:dyDescent="0.3">
      <c r="B54" s="68"/>
      <c r="C54" s="97" t="s">
        <v>6</v>
      </c>
      <c r="D54" s="16"/>
      <c r="E54" s="98">
        <f>J42</f>
        <v>0</v>
      </c>
      <c r="F54" s="69"/>
      <c r="G54" s="16"/>
      <c r="H54" s="16"/>
      <c r="I54" s="69"/>
      <c r="J54" s="16"/>
      <c r="K54" s="16"/>
    </row>
    <row r="55" spans="2:11" ht="15.6" x14ac:dyDescent="0.3">
      <c r="B55" s="68"/>
      <c r="C55" s="97"/>
      <c r="D55" s="16" t="s">
        <v>68</v>
      </c>
      <c r="E55" s="69"/>
      <c r="F55" s="98">
        <f>E54</f>
        <v>0</v>
      </c>
      <c r="G55" s="16"/>
      <c r="H55" s="16"/>
      <c r="I55" s="69"/>
      <c r="J55" s="16"/>
      <c r="K55" s="16"/>
    </row>
    <row r="56" spans="2:11" ht="15.6" x14ac:dyDescent="0.3">
      <c r="B56" s="68"/>
      <c r="C56" s="16" t="s">
        <v>112</v>
      </c>
      <c r="D56" s="16"/>
      <c r="E56" s="69"/>
      <c r="F56" s="69"/>
      <c r="G56" s="16"/>
      <c r="H56" s="16"/>
      <c r="I56" s="69"/>
      <c r="J56" s="16"/>
      <c r="K56" s="16"/>
    </row>
    <row r="57" spans="2:11" ht="15.6" x14ac:dyDescent="0.3">
      <c r="B57" s="68"/>
      <c r="C57" s="97" t="s">
        <v>85</v>
      </c>
      <c r="D57" s="16"/>
      <c r="E57" s="98">
        <f>J43*J44*E54</f>
        <v>0</v>
      </c>
      <c r="F57" s="69"/>
      <c r="G57" s="16"/>
      <c r="H57" s="16"/>
      <c r="I57" s="69"/>
      <c r="J57" s="16"/>
      <c r="K57" s="16"/>
    </row>
    <row r="58" spans="2:11" ht="15.6" x14ac:dyDescent="0.3">
      <c r="B58" s="68"/>
      <c r="C58" s="97"/>
      <c r="D58" s="16" t="s">
        <v>82</v>
      </c>
      <c r="E58" s="69"/>
      <c r="F58" s="98">
        <f>E57</f>
        <v>0</v>
      </c>
      <c r="G58" s="16"/>
      <c r="H58" s="16"/>
      <c r="I58" s="69"/>
      <c r="J58" s="16"/>
      <c r="K58" s="16"/>
    </row>
    <row r="59" spans="2:11" ht="15.6" x14ac:dyDescent="0.3">
      <c r="B59" s="68"/>
      <c r="C59" s="17" t="s">
        <v>347</v>
      </c>
      <c r="D59" s="16"/>
      <c r="E59" s="69"/>
      <c r="F59" s="69"/>
      <c r="G59" s="16"/>
      <c r="H59" s="16"/>
      <c r="I59" s="69"/>
      <c r="J59" s="16"/>
      <c r="K59" s="16"/>
    </row>
    <row r="60" spans="2:11" ht="15.6" x14ac:dyDescent="0.3">
      <c r="B60" s="68"/>
      <c r="C60" s="17" t="s">
        <v>151</v>
      </c>
      <c r="D60" s="16"/>
      <c r="E60" s="69"/>
      <c r="F60" s="69"/>
      <c r="G60" s="16"/>
      <c r="H60" s="16"/>
      <c r="I60" s="69"/>
      <c r="J60" s="16"/>
      <c r="K60" s="16"/>
    </row>
    <row r="61" spans="2:11" ht="15.6" x14ac:dyDescent="0.3">
      <c r="B61" s="68"/>
      <c r="C61" s="97" t="s">
        <v>81</v>
      </c>
      <c r="D61" s="16"/>
      <c r="E61" s="98">
        <f>J45*E54</f>
        <v>0</v>
      </c>
      <c r="F61" s="69"/>
      <c r="G61" s="16"/>
      <c r="H61" s="16"/>
      <c r="I61" s="69"/>
      <c r="J61" s="16"/>
      <c r="K61" s="16"/>
    </row>
    <row r="62" spans="2:11" ht="15.6" x14ac:dyDescent="0.3">
      <c r="B62" s="68"/>
      <c r="C62" s="97"/>
      <c r="D62" s="16" t="s">
        <v>6</v>
      </c>
      <c r="E62" s="69"/>
      <c r="F62" s="98">
        <f>E61</f>
        <v>0</v>
      </c>
      <c r="G62" s="16"/>
      <c r="H62" s="16"/>
      <c r="I62" s="69"/>
      <c r="J62" s="16"/>
      <c r="K62" s="16"/>
    </row>
    <row r="63" spans="2:11" ht="15.6" x14ac:dyDescent="0.3">
      <c r="B63" s="68"/>
      <c r="C63" s="17" t="s">
        <v>114</v>
      </c>
      <c r="D63" s="16"/>
      <c r="E63" s="69"/>
      <c r="F63" s="69"/>
      <c r="G63" s="16"/>
      <c r="H63" s="16"/>
      <c r="I63" s="69"/>
      <c r="J63" s="16"/>
      <c r="K63" s="16"/>
    </row>
    <row r="64" spans="2:11" ht="15.6" x14ac:dyDescent="0.3">
      <c r="B64" s="68"/>
      <c r="C64" s="97" t="s">
        <v>79</v>
      </c>
      <c r="D64" s="16"/>
      <c r="E64" s="98">
        <f>J43*J44*E61</f>
        <v>0</v>
      </c>
      <c r="F64" s="69"/>
      <c r="G64" s="16"/>
      <c r="H64" s="16"/>
      <c r="I64" s="69"/>
      <c r="J64" s="16"/>
      <c r="K64" s="16"/>
    </row>
    <row r="65" spans="2:11" ht="15.6" x14ac:dyDescent="0.3">
      <c r="B65" s="68"/>
      <c r="C65" s="97"/>
      <c r="D65" s="16" t="s">
        <v>84</v>
      </c>
      <c r="E65" s="69"/>
      <c r="F65" s="98">
        <f>E64</f>
        <v>0</v>
      </c>
      <c r="G65" s="16"/>
      <c r="H65" s="16"/>
      <c r="I65" s="69"/>
      <c r="J65" s="16"/>
      <c r="K65" s="16"/>
    </row>
    <row r="66" spans="2:11" ht="15.6" x14ac:dyDescent="0.3">
      <c r="B66" s="68"/>
      <c r="C66" s="16"/>
      <c r="D66" s="16"/>
      <c r="E66" s="69"/>
      <c r="F66" s="69"/>
      <c r="G66" s="16"/>
      <c r="H66" s="16"/>
      <c r="I66" s="69"/>
      <c r="J66" s="16"/>
      <c r="K66" s="16"/>
    </row>
    <row r="67" spans="2:11" ht="15.6" x14ac:dyDescent="0.3">
      <c r="B67" s="70">
        <v>2</v>
      </c>
      <c r="C67" s="17" t="s">
        <v>115</v>
      </c>
      <c r="D67" s="16"/>
      <c r="E67" s="69"/>
      <c r="F67" s="69"/>
      <c r="G67" s="16"/>
      <c r="H67" s="16"/>
      <c r="I67" s="69"/>
      <c r="J67" s="16"/>
      <c r="K67" s="16"/>
    </row>
    <row r="68" spans="2:11" ht="16.2" thickBot="1" x14ac:dyDescent="0.35">
      <c r="B68" s="68"/>
      <c r="C68" s="16"/>
      <c r="D68" s="16"/>
      <c r="E68" s="69"/>
      <c r="F68" s="69"/>
      <c r="G68" s="16"/>
      <c r="H68" s="16"/>
      <c r="I68" s="69"/>
      <c r="J68" s="16"/>
      <c r="K68" s="16"/>
    </row>
    <row r="69" spans="2:11" ht="15.6" x14ac:dyDescent="0.3">
      <c r="B69" s="68"/>
      <c r="C69" s="16"/>
      <c r="D69" s="298"/>
      <c r="E69" s="176" t="s">
        <v>139</v>
      </c>
      <c r="F69" s="177" t="s">
        <v>116</v>
      </c>
      <c r="G69" s="300" t="s">
        <v>117</v>
      </c>
      <c r="H69" s="302" t="s">
        <v>15</v>
      </c>
      <c r="I69" s="304" t="s">
        <v>118</v>
      </c>
      <c r="J69" s="16"/>
      <c r="K69" s="16"/>
    </row>
    <row r="70" spans="2:11" ht="16.2" thickBot="1" x14ac:dyDescent="0.35">
      <c r="B70" s="68"/>
      <c r="C70" s="16"/>
      <c r="D70" s="299"/>
      <c r="E70" s="178">
        <f>J36</f>
        <v>0</v>
      </c>
      <c r="F70" s="179">
        <f>100%-E70</f>
        <v>1</v>
      </c>
      <c r="G70" s="301"/>
      <c r="H70" s="303"/>
      <c r="I70" s="305"/>
      <c r="J70" s="16"/>
      <c r="K70" s="16"/>
    </row>
    <row r="71" spans="2:11" ht="15.6" x14ac:dyDescent="0.3">
      <c r="B71" s="68"/>
      <c r="C71" s="16"/>
      <c r="D71" s="180" t="s">
        <v>118</v>
      </c>
      <c r="E71" s="104">
        <f>J37</f>
        <v>0</v>
      </c>
      <c r="F71" s="105">
        <f>J38</f>
        <v>0</v>
      </c>
      <c r="G71" s="180"/>
      <c r="H71" s="106">
        <f>G22</f>
        <v>0</v>
      </c>
      <c r="I71" s="181">
        <f>G23</f>
        <v>0</v>
      </c>
      <c r="J71" s="16"/>
      <c r="K71" s="16"/>
    </row>
    <row r="72" spans="2:11" ht="15.6" x14ac:dyDescent="0.3">
      <c r="B72" s="68"/>
      <c r="C72" s="16"/>
      <c r="D72" s="182" t="s">
        <v>59</v>
      </c>
      <c r="E72" s="109">
        <f>I72*E70</f>
        <v>0</v>
      </c>
      <c r="F72" s="110">
        <f>I72*F70</f>
        <v>0</v>
      </c>
      <c r="G72" s="182"/>
      <c r="H72" s="111"/>
      <c r="I72" s="183">
        <f>J39</f>
        <v>0</v>
      </c>
      <c r="J72" s="16"/>
      <c r="K72" s="16"/>
    </row>
    <row r="73" spans="2:11" ht="16.2" thickBot="1" x14ac:dyDescent="0.35">
      <c r="B73" s="68"/>
      <c r="C73" s="16"/>
      <c r="D73" s="184" t="s">
        <v>97</v>
      </c>
      <c r="E73" s="114">
        <f>I73*E70</f>
        <v>0</v>
      </c>
      <c r="F73" s="115">
        <f>I73*F70</f>
        <v>0</v>
      </c>
      <c r="G73" s="184"/>
      <c r="H73" s="116"/>
      <c r="I73" s="185">
        <f>-J40</f>
        <v>0</v>
      </c>
      <c r="J73" s="16"/>
      <c r="K73" s="16"/>
    </row>
    <row r="74" spans="2:11" ht="16.2" thickBot="1" x14ac:dyDescent="0.35">
      <c r="B74" s="68"/>
      <c r="C74" s="16"/>
      <c r="D74" s="186" t="s">
        <v>119</v>
      </c>
      <c r="E74" s="119">
        <f>SUM(E71:E73)</f>
        <v>0</v>
      </c>
      <c r="F74" s="120">
        <f>SUM(F71:F73)</f>
        <v>0</v>
      </c>
      <c r="G74" s="187" t="s">
        <v>117</v>
      </c>
      <c r="H74" s="122">
        <f>SUM(H71:H73)</f>
        <v>0</v>
      </c>
      <c r="I74" s="123">
        <f>SUM(I71:I73)</f>
        <v>0</v>
      </c>
      <c r="J74" s="16"/>
      <c r="K74" s="16"/>
    </row>
    <row r="75" spans="2:11" ht="15.6" x14ac:dyDescent="0.3">
      <c r="B75" s="68"/>
      <c r="C75" s="16"/>
      <c r="D75" s="16"/>
      <c r="E75" s="69"/>
      <c r="F75" s="69"/>
      <c r="G75" s="16"/>
      <c r="H75" s="16"/>
      <c r="I75" s="69"/>
      <c r="J75" s="16"/>
      <c r="K75" s="16"/>
    </row>
    <row r="76" spans="2:11" ht="15.6" x14ac:dyDescent="0.3">
      <c r="B76" s="68"/>
      <c r="C76" s="17" t="s">
        <v>42</v>
      </c>
      <c r="D76" s="16"/>
      <c r="E76" s="69"/>
      <c r="F76" s="69"/>
      <c r="G76" s="16"/>
      <c r="H76" s="16"/>
      <c r="I76" s="69"/>
      <c r="J76" s="16"/>
      <c r="K76" s="16"/>
    </row>
    <row r="77" spans="2:11" ht="15.6" x14ac:dyDescent="0.3">
      <c r="B77" s="70" t="s">
        <v>120</v>
      </c>
      <c r="C77" s="124" t="s">
        <v>349</v>
      </c>
      <c r="D77" s="16"/>
      <c r="E77" s="69"/>
      <c r="F77" s="69"/>
      <c r="G77" s="16"/>
      <c r="H77" s="16"/>
      <c r="I77" s="69"/>
      <c r="J77" s="16"/>
      <c r="K77" s="16"/>
    </row>
    <row r="78" spans="2:11" ht="15.6" x14ac:dyDescent="0.3">
      <c r="B78" s="68"/>
      <c r="C78" s="97" t="s">
        <v>15</v>
      </c>
      <c r="D78" s="16"/>
      <c r="E78" s="98">
        <f>H71</f>
        <v>0</v>
      </c>
      <c r="F78" s="69"/>
      <c r="G78" s="16"/>
      <c r="H78" s="16"/>
      <c r="I78" s="69"/>
      <c r="J78" s="16"/>
      <c r="K78" s="16"/>
    </row>
    <row r="79" spans="2:11" ht="15.6" x14ac:dyDescent="0.3">
      <c r="B79" s="68"/>
      <c r="C79" s="97" t="s">
        <v>17</v>
      </c>
      <c r="D79" s="16"/>
      <c r="E79" s="98">
        <f>I71</f>
        <v>0</v>
      </c>
      <c r="F79" s="69"/>
      <c r="G79" s="16"/>
      <c r="H79" s="16"/>
      <c r="I79" s="69"/>
      <c r="J79" s="16"/>
      <c r="K79" s="16"/>
    </row>
    <row r="80" spans="2:11" ht="15.6" x14ac:dyDescent="0.3">
      <c r="B80" s="68"/>
      <c r="C80" s="97" t="s">
        <v>142</v>
      </c>
      <c r="D80" s="16"/>
      <c r="E80" s="98">
        <f>E72</f>
        <v>0</v>
      </c>
      <c r="F80" s="69"/>
      <c r="G80" s="16"/>
      <c r="H80" s="16"/>
      <c r="I80" s="69"/>
      <c r="J80" s="16"/>
      <c r="K80" s="16"/>
    </row>
    <row r="81" spans="2:11" ht="15.6" x14ac:dyDescent="0.3">
      <c r="B81" s="68"/>
      <c r="C81" s="97" t="s">
        <v>121</v>
      </c>
      <c r="D81" s="16"/>
      <c r="E81" s="98">
        <f>F72</f>
        <v>0</v>
      </c>
      <c r="F81" s="69"/>
      <c r="G81" s="16"/>
      <c r="H81" s="16"/>
      <c r="I81" s="69"/>
      <c r="J81" s="16"/>
      <c r="K81" s="16"/>
    </row>
    <row r="82" spans="2:11" ht="15.6" x14ac:dyDescent="0.3">
      <c r="B82" s="68"/>
      <c r="C82" s="97"/>
      <c r="D82" s="16" t="s">
        <v>86</v>
      </c>
      <c r="E82" s="69"/>
      <c r="F82" s="98">
        <f>I73*-1</f>
        <v>0</v>
      </c>
      <c r="G82" s="16"/>
      <c r="H82" s="16"/>
      <c r="I82" s="69"/>
      <c r="J82" s="16"/>
      <c r="K82" s="16"/>
    </row>
    <row r="83" spans="2:11" ht="15.6" x14ac:dyDescent="0.3">
      <c r="B83" s="68"/>
      <c r="C83" s="97"/>
      <c r="D83" s="16" t="s">
        <v>141</v>
      </c>
      <c r="E83" s="69"/>
      <c r="F83" s="98">
        <f>E74</f>
        <v>0</v>
      </c>
      <c r="G83" s="16"/>
      <c r="H83" s="16"/>
      <c r="I83" s="69"/>
      <c r="J83" s="16"/>
      <c r="K83" s="16"/>
    </row>
    <row r="84" spans="2:11" ht="15.6" x14ac:dyDescent="0.3">
      <c r="B84" s="68"/>
      <c r="C84" s="97"/>
      <c r="D84" s="16" t="s">
        <v>116</v>
      </c>
      <c r="E84" s="69"/>
      <c r="F84" s="98">
        <f>F74</f>
        <v>0</v>
      </c>
      <c r="G84" s="16"/>
      <c r="H84" s="16"/>
      <c r="I84" s="69"/>
      <c r="J84" s="16"/>
      <c r="K84" s="16"/>
    </row>
    <row r="85" spans="2:11" ht="15.6" x14ac:dyDescent="0.3">
      <c r="B85" s="70" t="s">
        <v>122</v>
      </c>
      <c r="C85" s="124" t="s">
        <v>152</v>
      </c>
      <c r="D85" s="16"/>
      <c r="E85" s="69"/>
      <c r="F85" s="69"/>
      <c r="G85" s="16"/>
      <c r="H85" s="16"/>
      <c r="I85" s="69"/>
      <c r="J85" s="16"/>
      <c r="K85" s="16"/>
    </row>
    <row r="86" spans="2:11" ht="15.6" x14ac:dyDescent="0.3">
      <c r="B86" s="68"/>
      <c r="C86" s="97" t="s">
        <v>68</v>
      </c>
      <c r="D86" s="16"/>
      <c r="E86" s="98">
        <f>F87</f>
        <v>0</v>
      </c>
      <c r="F86" s="69"/>
      <c r="G86" s="16"/>
      <c r="H86" s="16"/>
      <c r="I86" s="69"/>
      <c r="J86" s="16"/>
      <c r="K86" s="16"/>
    </row>
    <row r="87" spans="2:11" ht="15.6" x14ac:dyDescent="0.3">
      <c r="B87" s="68"/>
      <c r="C87" s="97"/>
      <c r="D87" s="16" t="s">
        <v>81</v>
      </c>
      <c r="E87" s="69"/>
      <c r="F87" s="98">
        <f>E61</f>
        <v>0</v>
      </c>
      <c r="G87" s="16"/>
      <c r="H87" s="16"/>
      <c r="I87" s="69"/>
      <c r="J87" s="16"/>
      <c r="K87" s="16"/>
    </row>
    <row r="88" spans="2:11" ht="15.6" x14ac:dyDescent="0.3">
      <c r="B88" s="70" t="s">
        <v>124</v>
      </c>
      <c r="C88" s="125" t="s">
        <v>153</v>
      </c>
      <c r="D88" s="16"/>
      <c r="E88" s="69"/>
      <c r="F88" s="69"/>
      <c r="G88" s="16"/>
      <c r="H88" s="16"/>
      <c r="I88" s="69"/>
      <c r="J88" s="16"/>
      <c r="K88" s="16"/>
    </row>
    <row r="89" spans="2:11" ht="15.6" x14ac:dyDescent="0.3">
      <c r="B89" s="68"/>
      <c r="C89" s="97" t="s">
        <v>84</v>
      </c>
      <c r="D89" s="16"/>
      <c r="E89" s="98">
        <f>F65</f>
        <v>0</v>
      </c>
      <c r="F89" s="69"/>
      <c r="G89" s="16"/>
      <c r="H89" s="16"/>
      <c r="I89" s="69"/>
      <c r="J89" s="16"/>
      <c r="K89" s="16"/>
    </row>
    <row r="90" spans="2:11" ht="15.6" x14ac:dyDescent="0.3">
      <c r="B90" s="68"/>
      <c r="C90" s="97"/>
      <c r="D90" s="16" t="s">
        <v>85</v>
      </c>
      <c r="E90" s="69"/>
      <c r="F90" s="98">
        <f>E89</f>
        <v>0</v>
      </c>
      <c r="G90" s="16"/>
      <c r="H90" s="16"/>
      <c r="I90" s="69"/>
      <c r="J90" s="16"/>
      <c r="K90" s="16"/>
    </row>
    <row r="91" spans="2:11" ht="15.6" x14ac:dyDescent="0.3">
      <c r="B91" s="70" t="s">
        <v>126</v>
      </c>
      <c r="C91" s="124" t="s">
        <v>154</v>
      </c>
      <c r="D91" s="16"/>
      <c r="E91" s="69"/>
      <c r="F91" s="69"/>
      <c r="G91" s="16"/>
      <c r="H91" s="16"/>
      <c r="I91" s="69"/>
      <c r="J91" s="16"/>
      <c r="K91" s="16"/>
    </row>
    <row r="92" spans="2:11" ht="15.6" x14ac:dyDescent="0.3">
      <c r="B92" s="68"/>
      <c r="C92" s="97" t="s">
        <v>82</v>
      </c>
      <c r="D92" s="16"/>
      <c r="E92" s="98">
        <f>F93</f>
        <v>0</v>
      </c>
      <c r="F92" s="69"/>
      <c r="G92" s="16"/>
      <c r="H92" s="16"/>
      <c r="I92" s="69"/>
      <c r="J92" s="16"/>
      <c r="K92" s="16"/>
    </row>
    <row r="93" spans="2:11" ht="15.6" x14ac:dyDescent="0.3">
      <c r="B93" s="68"/>
      <c r="C93" s="97"/>
      <c r="D93" s="16" t="s">
        <v>79</v>
      </c>
      <c r="E93" s="69"/>
      <c r="F93" s="98">
        <f>F65</f>
        <v>0</v>
      </c>
      <c r="G93" s="16"/>
      <c r="H93" s="16"/>
      <c r="I93" s="69"/>
      <c r="J93" s="16"/>
      <c r="K93" s="16"/>
    </row>
  </sheetData>
  <sheetProtection formatCells="0" formatColumns="0" formatRows="0" autoFilter="0"/>
  <mergeCells count="9">
    <mergeCell ref="I41:J41"/>
    <mergeCell ref="I35:J35"/>
    <mergeCell ref="C2:G2"/>
    <mergeCell ref="C3:G3"/>
    <mergeCell ref="C4:G4"/>
    <mergeCell ref="C5:G5"/>
    <mergeCell ref="C6:C7"/>
    <mergeCell ref="D6:E6"/>
    <mergeCell ref="F6:G6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46F14-CA09-4582-BB75-CC858CF95697}">
  <sheetPr codeName="Sheet13"/>
  <dimension ref="A1:H47"/>
  <sheetViews>
    <sheetView topLeftCell="C4" zoomScaleNormal="100" workbookViewId="0">
      <selection activeCell="F16" sqref="F16"/>
    </sheetView>
  </sheetViews>
  <sheetFormatPr defaultRowHeight="14.4" x14ac:dyDescent="0.3"/>
  <cols>
    <col min="1" max="1" width="42.33203125" style="231" customWidth="1"/>
    <col min="2" max="2" width="19.88671875" customWidth="1"/>
    <col min="3" max="3" width="22.88671875" customWidth="1"/>
    <col min="4" max="4" width="20.33203125" customWidth="1"/>
    <col min="5" max="5" width="30" customWidth="1"/>
    <col min="6" max="6" width="29.5546875" customWidth="1"/>
    <col min="7" max="7" width="21" customWidth="1"/>
    <col min="8" max="8" width="24.44140625" customWidth="1"/>
    <col min="9" max="9" width="28.44140625" customWidth="1"/>
    <col min="10" max="12" width="9.109375" customWidth="1"/>
  </cols>
  <sheetData>
    <row r="1" spans="1:8" ht="15.6" x14ac:dyDescent="0.3">
      <c r="A1" s="289"/>
      <c r="B1" s="16"/>
      <c r="C1" s="16"/>
      <c r="D1" s="69"/>
      <c r="E1" s="69"/>
      <c r="F1" s="69"/>
      <c r="G1" s="69"/>
      <c r="H1" s="69"/>
    </row>
    <row r="2" spans="1:8" ht="16.2" thickBot="1" x14ac:dyDescent="0.35">
      <c r="A2" s="289"/>
      <c r="B2" s="70">
        <v>3</v>
      </c>
      <c r="C2" s="17" t="s">
        <v>128</v>
      </c>
      <c r="D2" s="126"/>
      <c r="E2" s="126"/>
      <c r="F2" s="126"/>
      <c r="G2" s="126"/>
      <c r="H2" s="126"/>
    </row>
    <row r="3" spans="1:8" ht="15.6" x14ac:dyDescent="0.3">
      <c r="A3" s="289"/>
      <c r="B3" s="16"/>
      <c r="C3" s="497" t="s">
        <v>138</v>
      </c>
      <c r="D3" s="498"/>
      <c r="E3" s="498"/>
      <c r="F3" s="498"/>
      <c r="G3" s="498"/>
      <c r="H3" s="499"/>
    </row>
    <row r="4" spans="1:8" ht="15.6" x14ac:dyDescent="0.3">
      <c r="A4" s="289"/>
      <c r="B4" s="16"/>
      <c r="C4" s="500" t="s">
        <v>129</v>
      </c>
      <c r="D4" s="443"/>
      <c r="E4" s="443"/>
      <c r="F4" s="443"/>
      <c r="G4" s="443"/>
      <c r="H4" s="501"/>
    </row>
    <row r="5" spans="1:8" ht="15.6" x14ac:dyDescent="0.3">
      <c r="A5" s="289"/>
      <c r="B5" s="16"/>
      <c r="C5" s="500" t="s">
        <v>72</v>
      </c>
      <c r="D5" s="443"/>
      <c r="E5" s="443"/>
      <c r="F5" s="443"/>
      <c r="G5" s="443"/>
      <c r="H5" s="501"/>
    </row>
    <row r="6" spans="1:8" ht="16.2" thickBot="1" x14ac:dyDescent="0.35">
      <c r="A6" s="289"/>
      <c r="B6" s="16"/>
      <c r="C6" s="502" t="s">
        <v>73</v>
      </c>
      <c r="D6" s="503"/>
      <c r="E6" s="503"/>
      <c r="F6" s="503"/>
      <c r="G6" s="503"/>
      <c r="H6" s="504"/>
    </row>
    <row r="7" spans="1:8" ht="16.2" thickBot="1" x14ac:dyDescent="0.35">
      <c r="A7" s="289"/>
      <c r="B7" s="16"/>
      <c r="C7" s="507" t="s">
        <v>39</v>
      </c>
      <c r="D7" s="509" t="s">
        <v>139</v>
      </c>
      <c r="E7" s="505" t="s">
        <v>140</v>
      </c>
      <c r="F7" s="511" t="s">
        <v>42</v>
      </c>
      <c r="G7" s="512"/>
      <c r="H7" s="513" t="s">
        <v>43</v>
      </c>
    </row>
    <row r="8" spans="1:8" ht="16.2" thickBot="1" x14ac:dyDescent="0.35">
      <c r="A8" s="289"/>
      <c r="B8" s="16"/>
      <c r="C8" s="525"/>
      <c r="D8" s="526"/>
      <c r="E8" s="527"/>
      <c r="F8" s="188" t="s">
        <v>44</v>
      </c>
      <c r="G8" s="189" t="s">
        <v>45</v>
      </c>
      <c r="H8" s="528"/>
    </row>
    <row r="9" spans="1:8" ht="15.6" x14ac:dyDescent="0.3">
      <c r="A9" s="289"/>
      <c r="B9" s="16"/>
      <c r="C9" s="529" t="s">
        <v>130</v>
      </c>
      <c r="D9" s="530"/>
      <c r="E9" s="530"/>
      <c r="F9" s="530"/>
      <c r="G9" s="530"/>
      <c r="H9" s="531"/>
    </row>
    <row r="10" spans="1:8" ht="15.6" x14ac:dyDescent="0.3">
      <c r="A10" s="289"/>
      <c r="B10" s="16"/>
      <c r="C10" s="134" t="s">
        <v>47</v>
      </c>
      <c r="D10" s="135">
        <f>'Kasus 1'!E24</f>
        <v>0</v>
      </c>
      <c r="E10" s="136">
        <f>'Kasus 1'!G24</f>
        <v>0</v>
      </c>
      <c r="F10" s="135"/>
      <c r="G10" s="138"/>
      <c r="H10" s="138">
        <f>0+D10+E10-F10+G10</f>
        <v>0</v>
      </c>
    </row>
    <row r="11" spans="1:8" ht="15.6" x14ac:dyDescent="0.3">
      <c r="A11" s="289"/>
      <c r="B11" s="16"/>
      <c r="C11" s="134" t="s">
        <v>48</v>
      </c>
      <c r="D11" s="135">
        <f>-'Kasus 1'!D27</f>
        <v>0</v>
      </c>
      <c r="E11" s="136">
        <f>-'Kasus 1'!F27</f>
        <v>0</v>
      </c>
      <c r="F11" s="135"/>
      <c r="G11" s="138"/>
      <c r="H11" s="138">
        <f t="shared" ref="H11:H17" si="0">0+D11+E11-F11+G11</f>
        <v>0</v>
      </c>
    </row>
    <row r="12" spans="1:8" ht="15.6" x14ac:dyDescent="0.3">
      <c r="A12" s="289"/>
      <c r="B12" s="16"/>
      <c r="C12" s="134" t="s">
        <v>49</v>
      </c>
      <c r="D12" s="135">
        <f>-'Kasus 1'!D28</f>
        <v>0</v>
      </c>
      <c r="E12" s="136">
        <f>-'Kasus 1'!F28</f>
        <v>0</v>
      </c>
      <c r="F12" s="135"/>
      <c r="G12" s="138"/>
      <c r="H12" s="138">
        <f t="shared" si="0"/>
        <v>0</v>
      </c>
    </row>
    <row r="13" spans="1:8" ht="15.6" x14ac:dyDescent="0.3">
      <c r="A13" s="289"/>
      <c r="B13" s="16"/>
      <c r="C13" s="134" t="s">
        <v>50</v>
      </c>
      <c r="D13" s="135">
        <f>-'Kasus 1'!D29</f>
        <v>0</v>
      </c>
      <c r="E13" s="136">
        <f>-'Kasus 1'!F29</f>
        <v>0</v>
      </c>
      <c r="F13" s="135"/>
      <c r="G13" s="138"/>
      <c r="H13" s="138">
        <f t="shared" si="0"/>
        <v>0</v>
      </c>
    </row>
    <row r="14" spans="1:8" ht="15.6" x14ac:dyDescent="0.3">
      <c r="A14" s="289"/>
      <c r="B14" s="16"/>
      <c r="C14" s="134" t="s">
        <v>51</v>
      </c>
      <c r="D14" s="135">
        <f>-'Kasus 1'!D30</f>
        <v>0</v>
      </c>
      <c r="E14" s="136"/>
      <c r="F14" s="135"/>
      <c r="G14" s="138"/>
      <c r="H14" s="138">
        <f t="shared" si="0"/>
        <v>0</v>
      </c>
    </row>
    <row r="15" spans="1:8" ht="15.6" x14ac:dyDescent="0.3">
      <c r="A15" s="289"/>
      <c r="B15" s="16"/>
      <c r="C15" s="134" t="s">
        <v>85</v>
      </c>
      <c r="D15" s="135">
        <f>-'Kasus 1'!D31</f>
        <v>0</v>
      </c>
      <c r="E15" s="136"/>
      <c r="F15" s="135"/>
      <c r="G15" s="138">
        <f>'Kasus 1'!F90</f>
        <v>0</v>
      </c>
      <c r="H15" s="138">
        <f t="shared" si="0"/>
        <v>0</v>
      </c>
    </row>
    <row r="16" spans="1:8" ht="31.2" x14ac:dyDescent="0.3">
      <c r="A16" s="289"/>
      <c r="B16" s="16"/>
      <c r="C16" s="134" t="s">
        <v>142</v>
      </c>
      <c r="D16" s="135">
        <f>'Kasus 1'!E25</f>
        <v>0</v>
      </c>
      <c r="E16" s="136"/>
      <c r="F16" s="135">
        <f>'Kasus 1'!E80</f>
        <v>0</v>
      </c>
      <c r="G16" s="138"/>
      <c r="H16" s="138">
        <f t="shared" si="0"/>
        <v>0</v>
      </c>
    </row>
    <row r="17" spans="1:8" ht="15.6" x14ac:dyDescent="0.3">
      <c r="A17" s="289"/>
      <c r="B17" s="16"/>
      <c r="C17" s="134" t="s">
        <v>84</v>
      </c>
      <c r="D17" s="135"/>
      <c r="E17" s="136">
        <f>'Kasus 1'!G26</f>
        <v>0</v>
      </c>
      <c r="F17" s="135">
        <f>'Kasus 1'!E89</f>
        <v>0</v>
      </c>
      <c r="G17" s="138"/>
      <c r="H17" s="138">
        <f t="shared" si="0"/>
        <v>0</v>
      </c>
    </row>
    <row r="18" spans="1:8" ht="31.2" x14ac:dyDescent="0.3">
      <c r="A18" s="289"/>
      <c r="B18" s="16"/>
      <c r="C18" s="139" t="s">
        <v>131</v>
      </c>
      <c r="D18" s="140">
        <f>SUM(D10:D17)</f>
        <v>0</v>
      </c>
      <c r="E18" s="141">
        <f>SUM(E10:E17)</f>
        <v>0</v>
      </c>
      <c r="F18" s="140">
        <f>SUM(F10:F17)</f>
        <v>0</v>
      </c>
      <c r="G18" s="143">
        <f>SUM(G10:G17)</f>
        <v>0</v>
      </c>
      <c r="H18" s="143">
        <f>SUM(H10:H17)</f>
        <v>0</v>
      </c>
    </row>
    <row r="19" spans="1:8" ht="46.8" x14ac:dyDescent="0.3">
      <c r="A19" s="289"/>
      <c r="B19" s="16"/>
      <c r="C19" s="134" t="s">
        <v>55</v>
      </c>
      <c r="D19" s="144"/>
      <c r="E19" s="145"/>
      <c r="F19" s="135">
        <f>'Kasus 1'!E81</f>
        <v>0</v>
      </c>
      <c r="G19" s="138"/>
      <c r="H19" s="138">
        <f>0+D19+E19-F19+G19</f>
        <v>0</v>
      </c>
    </row>
    <row r="20" spans="1:8" ht="31.8" thickBot="1" x14ac:dyDescent="0.35">
      <c r="A20" s="289"/>
      <c r="B20" s="16"/>
      <c r="C20" s="190" t="s">
        <v>56</v>
      </c>
      <c r="D20" s="191">
        <f>SUM(D18:D19)</f>
        <v>0</v>
      </c>
      <c r="E20" s="192">
        <f>SUM(E18:E19)</f>
        <v>0</v>
      </c>
      <c r="F20" s="191">
        <f>SUM(F18:F19)</f>
        <v>0</v>
      </c>
      <c r="G20" s="193">
        <f>SUM(G18:G19)</f>
        <v>0</v>
      </c>
      <c r="H20" s="193">
        <f>SUM(H18:H19)</f>
        <v>0</v>
      </c>
    </row>
    <row r="21" spans="1:8" ht="16.2" thickBot="1" x14ac:dyDescent="0.35">
      <c r="A21" s="289"/>
      <c r="B21" s="16"/>
      <c r="C21" s="532"/>
      <c r="D21" s="533"/>
      <c r="E21" s="533"/>
      <c r="F21" s="533"/>
      <c r="G21" s="533"/>
      <c r="H21" s="534"/>
    </row>
    <row r="22" spans="1:8" ht="16.2" thickBot="1" x14ac:dyDescent="0.35">
      <c r="A22" s="289"/>
      <c r="B22" s="16"/>
      <c r="C22" s="494" t="s">
        <v>132</v>
      </c>
      <c r="D22" s="495"/>
      <c r="E22" s="495"/>
      <c r="F22" s="495"/>
      <c r="G22" s="495"/>
      <c r="H22" s="496"/>
    </row>
    <row r="23" spans="1:8" ht="15.6" x14ac:dyDescent="0.3">
      <c r="A23" s="289"/>
      <c r="B23" s="16"/>
      <c r="C23" s="129" t="s">
        <v>58</v>
      </c>
      <c r="D23" s="130">
        <f>'Kasus 1'!E23</f>
        <v>0</v>
      </c>
      <c r="E23" s="131">
        <f>'Kasus 1'!G23</f>
        <v>0</v>
      </c>
      <c r="F23" s="130">
        <f>'Kasus 1'!E79</f>
        <v>0</v>
      </c>
      <c r="G23" s="133"/>
      <c r="H23" s="133">
        <f>0+D23+E23-F23+G23</f>
        <v>0</v>
      </c>
    </row>
    <row r="24" spans="1:8" ht="15.6" x14ac:dyDescent="0.3">
      <c r="A24" s="289"/>
      <c r="B24" s="16"/>
      <c r="C24" s="134" t="s">
        <v>59</v>
      </c>
      <c r="D24" s="144">
        <f>D20</f>
        <v>0</v>
      </c>
      <c r="E24" s="145">
        <f>E20</f>
        <v>0</v>
      </c>
      <c r="F24" s="135">
        <f>F20</f>
        <v>0</v>
      </c>
      <c r="G24" s="138">
        <f>G20</f>
        <v>0</v>
      </c>
      <c r="H24" s="138">
        <f t="shared" ref="H24:H25" si="1">0+D24+E24-F24+G24</f>
        <v>0</v>
      </c>
    </row>
    <row r="25" spans="1:8" ht="15.6" x14ac:dyDescent="0.3">
      <c r="A25" s="289"/>
      <c r="B25" s="16"/>
      <c r="C25" s="134" t="s">
        <v>133</v>
      </c>
      <c r="D25" s="135">
        <f>-'Kasus 1'!D32</f>
        <v>0</v>
      </c>
      <c r="E25" s="136">
        <f>-'Kasus 1'!F32</f>
        <v>0</v>
      </c>
      <c r="F25" s="135"/>
      <c r="G25" s="138">
        <f>'Kasus 1'!F82</f>
        <v>0</v>
      </c>
      <c r="H25" s="138">
        <f t="shared" si="1"/>
        <v>0</v>
      </c>
    </row>
    <row r="26" spans="1:8" ht="16.2" thickBot="1" x14ac:dyDescent="0.35">
      <c r="A26" s="289"/>
      <c r="B26" s="16"/>
      <c r="C26" s="146" t="s">
        <v>61</v>
      </c>
      <c r="D26" s="147">
        <f>SUM(D23:D25)</f>
        <v>0</v>
      </c>
      <c r="E26" s="148">
        <f>SUM(E23:E25)</f>
        <v>0</v>
      </c>
      <c r="F26" s="147">
        <f>SUM(F23:F25)</f>
        <v>0</v>
      </c>
      <c r="G26" s="150">
        <f>SUM(G23:G25)</f>
        <v>0</v>
      </c>
      <c r="H26" s="150">
        <f>SUM(H23:H25)</f>
        <v>0</v>
      </c>
    </row>
    <row r="27" spans="1:8" ht="16.2" thickBot="1" x14ac:dyDescent="0.35">
      <c r="A27" s="289"/>
      <c r="B27" s="16"/>
      <c r="C27" s="535"/>
      <c r="D27" s="536"/>
      <c r="E27" s="536"/>
      <c r="F27" s="536"/>
      <c r="G27" s="536"/>
      <c r="H27" s="537"/>
    </row>
    <row r="28" spans="1:8" ht="16.2" thickBot="1" x14ac:dyDescent="0.35">
      <c r="A28" s="289"/>
      <c r="B28" s="16"/>
      <c r="C28" s="494" t="s">
        <v>0</v>
      </c>
      <c r="D28" s="495"/>
      <c r="E28" s="495"/>
      <c r="F28" s="495"/>
      <c r="G28" s="495"/>
      <c r="H28" s="496"/>
    </row>
    <row r="29" spans="1:8" ht="15.6" x14ac:dyDescent="0.3">
      <c r="A29" s="289"/>
      <c r="B29" s="16"/>
      <c r="C29" s="129" t="s">
        <v>134</v>
      </c>
      <c r="D29" s="130">
        <f>'Kasus 1'!D8</f>
        <v>0</v>
      </c>
      <c r="E29" s="131">
        <f>'Kasus 1'!F8</f>
        <v>0</v>
      </c>
      <c r="F29" s="130"/>
      <c r="G29" s="133"/>
      <c r="H29" s="133">
        <f>0+D29+E29+F29-G29</f>
        <v>0</v>
      </c>
    </row>
    <row r="30" spans="1:8" ht="15.6" x14ac:dyDescent="0.3">
      <c r="A30" s="289"/>
      <c r="B30" s="16"/>
      <c r="C30" s="134" t="s">
        <v>7</v>
      </c>
      <c r="D30" s="135">
        <f>'Kasus 1'!D9</f>
        <v>0</v>
      </c>
      <c r="E30" s="136">
        <f>'Kasus 1'!F9</f>
        <v>0</v>
      </c>
      <c r="F30" s="135"/>
      <c r="G30" s="138"/>
      <c r="H30" s="138">
        <f t="shared" ref="H30:H39" si="2">0+D30+E30+F30-G30</f>
        <v>0</v>
      </c>
    </row>
    <row r="31" spans="1:8" ht="15.6" x14ac:dyDescent="0.3">
      <c r="A31" s="289"/>
      <c r="B31" s="16"/>
      <c r="C31" s="134" t="s">
        <v>79</v>
      </c>
      <c r="D31" s="135"/>
      <c r="E31" s="136">
        <f>'Kasus 1'!F10</f>
        <v>0</v>
      </c>
      <c r="F31" s="135"/>
      <c r="G31" s="138">
        <f>'Kasus 1'!F93</f>
        <v>0</v>
      </c>
      <c r="H31" s="138">
        <f t="shared" si="2"/>
        <v>0</v>
      </c>
    </row>
    <row r="32" spans="1:8" ht="15.6" x14ac:dyDescent="0.3">
      <c r="A32" s="289"/>
      <c r="B32" s="16"/>
      <c r="C32" s="134" t="s">
        <v>8</v>
      </c>
      <c r="D32" s="135">
        <f>'Kasus 1'!D11</f>
        <v>0</v>
      </c>
      <c r="E32" s="136">
        <f>'Kasus 1'!F11</f>
        <v>0</v>
      </c>
      <c r="F32" s="135"/>
      <c r="G32" s="138"/>
      <c r="H32" s="138">
        <f t="shared" si="2"/>
        <v>0</v>
      </c>
    </row>
    <row r="33" spans="1:8" ht="31.2" x14ac:dyDescent="0.3">
      <c r="A33" s="289"/>
      <c r="B33" s="16"/>
      <c r="C33" s="134" t="s">
        <v>141</v>
      </c>
      <c r="D33" s="135">
        <f>'Kasus 1'!D12</f>
        <v>0</v>
      </c>
      <c r="E33" s="136"/>
      <c r="F33" s="135"/>
      <c r="G33" s="138">
        <f>'Kasus 1'!F83</f>
        <v>0</v>
      </c>
      <c r="H33" s="138">
        <f t="shared" si="2"/>
        <v>0</v>
      </c>
    </row>
    <row r="34" spans="1:8" ht="15.6" x14ac:dyDescent="0.3">
      <c r="A34" s="289"/>
      <c r="B34" s="16"/>
      <c r="C34" s="134" t="s">
        <v>81</v>
      </c>
      <c r="D34" s="135"/>
      <c r="E34" s="136">
        <f>'Kasus 1'!F13</f>
        <v>0</v>
      </c>
      <c r="F34" s="135"/>
      <c r="G34" s="138">
        <f>'Kasus 1'!F87</f>
        <v>0</v>
      </c>
      <c r="H34" s="138">
        <f t="shared" si="2"/>
        <v>0</v>
      </c>
    </row>
    <row r="35" spans="1:8" ht="15.6" x14ac:dyDescent="0.3">
      <c r="A35" s="289"/>
      <c r="B35" s="16"/>
      <c r="C35" s="134" t="s">
        <v>9</v>
      </c>
      <c r="D35" s="135">
        <f>'Kasus 1'!D14</f>
        <v>0</v>
      </c>
      <c r="E35" s="136">
        <f>'Kasus 1'!F14</f>
        <v>0</v>
      </c>
      <c r="F35" s="135"/>
      <c r="G35" s="138"/>
      <c r="H35" s="138">
        <f t="shared" si="2"/>
        <v>0</v>
      </c>
    </row>
    <row r="36" spans="1:8" ht="15.6" x14ac:dyDescent="0.3">
      <c r="A36" s="289"/>
      <c r="B36" s="16"/>
      <c r="C36" s="134" t="s">
        <v>135</v>
      </c>
      <c r="D36" s="135">
        <f>'Kasus 1'!D15</f>
        <v>0</v>
      </c>
      <c r="E36" s="136">
        <f>'Kasus 1'!F15</f>
        <v>0</v>
      </c>
      <c r="F36" s="135"/>
      <c r="G36" s="138"/>
      <c r="H36" s="138">
        <f t="shared" si="2"/>
        <v>0</v>
      </c>
    </row>
    <row r="37" spans="1:8" ht="15.6" x14ac:dyDescent="0.3">
      <c r="A37" s="289"/>
      <c r="B37" s="16"/>
      <c r="C37" s="134" t="s">
        <v>66</v>
      </c>
      <c r="D37" s="135">
        <f>'Kasus 1'!D16</f>
        <v>0</v>
      </c>
      <c r="E37" s="136"/>
      <c r="F37" s="135"/>
      <c r="G37" s="138"/>
      <c r="H37" s="138">
        <f t="shared" si="2"/>
        <v>0</v>
      </c>
    </row>
    <row r="38" spans="1:8" ht="15.6" x14ac:dyDescent="0.3">
      <c r="A38" s="289"/>
      <c r="B38" s="16"/>
      <c r="C38" s="134" t="s">
        <v>11</v>
      </c>
      <c r="D38" s="135">
        <f>-'Kasus 1'!E17</f>
        <v>0</v>
      </c>
      <c r="E38" s="136">
        <f>-'Kasus 1'!G17</f>
        <v>0</v>
      </c>
      <c r="F38" s="135"/>
      <c r="G38" s="138"/>
      <c r="H38" s="138">
        <f t="shared" si="2"/>
        <v>0</v>
      </c>
    </row>
    <row r="39" spans="1:8" ht="15.6" x14ac:dyDescent="0.3">
      <c r="A39" s="289"/>
      <c r="B39" s="16"/>
      <c r="C39" s="134" t="s">
        <v>67</v>
      </c>
      <c r="D39" s="135">
        <f>-'Kasus 1'!E18</f>
        <v>0</v>
      </c>
      <c r="E39" s="136"/>
      <c r="F39" s="135"/>
      <c r="G39" s="138"/>
      <c r="H39" s="138">
        <f t="shared" si="2"/>
        <v>0</v>
      </c>
    </row>
    <row r="40" spans="1:8" ht="15.6" x14ac:dyDescent="0.3">
      <c r="A40" s="289"/>
      <c r="B40" s="16"/>
      <c r="C40" s="155" t="s">
        <v>136</v>
      </c>
      <c r="D40" s="156">
        <f>SUM(D29:D39)</f>
        <v>0</v>
      </c>
      <c r="E40" s="157">
        <f>SUM(E29:E39)</f>
        <v>0</v>
      </c>
      <c r="F40" s="140"/>
      <c r="G40" s="143"/>
      <c r="H40" s="158">
        <f>SUM(H29:H39)</f>
        <v>0</v>
      </c>
    </row>
    <row r="41" spans="1:8" ht="15.6" x14ac:dyDescent="0.3">
      <c r="A41" s="289"/>
      <c r="B41" s="16"/>
      <c r="C41" s="134" t="s">
        <v>13</v>
      </c>
      <c r="D41" s="135">
        <f>'Kasus 1'!E19</f>
        <v>0</v>
      </c>
      <c r="E41" s="136">
        <f>'Kasus 1'!G19</f>
        <v>0</v>
      </c>
      <c r="F41" s="135"/>
      <c r="G41" s="138"/>
      <c r="H41" s="138">
        <f t="shared" ref="H41:H46" si="3">0+D41+E41-F41+G41</f>
        <v>0</v>
      </c>
    </row>
    <row r="42" spans="1:8" ht="15.6" x14ac:dyDescent="0.3">
      <c r="A42" s="289"/>
      <c r="B42" s="16"/>
      <c r="C42" s="134" t="s">
        <v>68</v>
      </c>
      <c r="D42" s="135">
        <f>'Kasus 1'!E20</f>
        <v>0</v>
      </c>
      <c r="E42" s="136">
        <f>'Kasus 1'!G20</f>
        <v>0</v>
      </c>
      <c r="F42" s="135">
        <f>'Kasus 1'!E86</f>
        <v>0</v>
      </c>
      <c r="G42" s="138"/>
      <c r="H42" s="138">
        <f t="shared" si="3"/>
        <v>0</v>
      </c>
    </row>
    <row r="43" spans="1:8" ht="15.6" x14ac:dyDescent="0.3">
      <c r="A43" s="289"/>
      <c r="B43" s="16"/>
      <c r="C43" s="134" t="s">
        <v>82</v>
      </c>
      <c r="D43" s="135">
        <f>'Kasus 1'!E21</f>
        <v>0</v>
      </c>
      <c r="E43" s="136"/>
      <c r="F43" s="135">
        <f>'Kasus 1'!E92</f>
        <v>0</v>
      </c>
      <c r="G43" s="138"/>
      <c r="H43" s="138">
        <f t="shared" si="3"/>
        <v>0</v>
      </c>
    </row>
    <row r="44" spans="1:8" ht="15.6" x14ac:dyDescent="0.3">
      <c r="A44" s="289"/>
      <c r="B44" s="16"/>
      <c r="C44" s="134" t="s">
        <v>15</v>
      </c>
      <c r="D44" s="135">
        <f>'Kasus 1'!E22</f>
        <v>0</v>
      </c>
      <c r="E44" s="136">
        <f>'Kasus 1'!G22</f>
        <v>0</v>
      </c>
      <c r="F44" s="135">
        <f>'Kasus 1'!E78</f>
        <v>0</v>
      </c>
      <c r="G44" s="138"/>
      <c r="H44" s="138">
        <f t="shared" si="3"/>
        <v>0</v>
      </c>
    </row>
    <row r="45" spans="1:8" ht="15.6" x14ac:dyDescent="0.3">
      <c r="A45" s="289"/>
      <c r="B45" s="16"/>
      <c r="C45" s="134" t="s">
        <v>17</v>
      </c>
      <c r="D45" s="135">
        <f>D26</f>
        <v>0</v>
      </c>
      <c r="E45" s="136">
        <f>E26</f>
        <v>0</v>
      </c>
      <c r="F45" s="135">
        <f>F26</f>
        <v>0</v>
      </c>
      <c r="G45" s="138">
        <f>G26</f>
        <v>0</v>
      </c>
      <c r="H45" s="138">
        <f t="shared" si="3"/>
        <v>0</v>
      </c>
    </row>
    <row r="46" spans="1:8" ht="31.2" x14ac:dyDescent="0.3">
      <c r="A46" s="289"/>
      <c r="B46" s="16"/>
      <c r="C46" s="134" t="s">
        <v>69</v>
      </c>
      <c r="D46" s="144"/>
      <c r="E46" s="145"/>
      <c r="F46" s="135"/>
      <c r="G46" s="138">
        <f>'Kasus 1'!F84</f>
        <v>0</v>
      </c>
      <c r="H46" s="138">
        <f t="shared" si="3"/>
        <v>0</v>
      </c>
    </row>
    <row r="47" spans="1:8" ht="31.8" thickBot="1" x14ac:dyDescent="0.35">
      <c r="A47" s="289"/>
      <c r="B47" s="16"/>
      <c r="C47" s="159" t="s">
        <v>137</v>
      </c>
      <c r="D47" s="160">
        <f>SUM(D41:D46)</f>
        <v>0</v>
      </c>
      <c r="E47" s="161">
        <f>SUM(E41:E46)</f>
        <v>0</v>
      </c>
      <c r="F47" s="160">
        <f>SUM(F29:F46)</f>
        <v>0</v>
      </c>
      <c r="G47" s="160">
        <f>SUM(G29:G46)</f>
        <v>0</v>
      </c>
      <c r="H47" s="162">
        <f>SUM(H41:H46)</f>
        <v>0</v>
      </c>
    </row>
  </sheetData>
  <sheetProtection formatCells="0" formatColumns="0" formatRows="0" autoFilter="0"/>
  <mergeCells count="14">
    <mergeCell ref="C9:H9"/>
    <mergeCell ref="C21:H21"/>
    <mergeCell ref="C22:H22"/>
    <mergeCell ref="C27:H27"/>
    <mergeCell ref="C28:H28"/>
    <mergeCell ref="C3:H3"/>
    <mergeCell ref="C4:H4"/>
    <mergeCell ref="C5:H5"/>
    <mergeCell ref="C6:H6"/>
    <mergeCell ref="C7:C8"/>
    <mergeCell ref="D7:D8"/>
    <mergeCell ref="E7:E8"/>
    <mergeCell ref="F7:G7"/>
    <mergeCell ref="H7:H8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DB3C9-FB83-4B02-B9B8-C987F1F8FE03}">
  <sheetPr codeName="Sheet22"/>
  <dimension ref="A1:BE1"/>
  <sheetViews>
    <sheetView workbookViewId="0"/>
  </sheetViews>
  <sheetFormatPr defaultRowHeight="14.4" x14ac:dyDescent="0.3"/>
  <cols>
    <col min="1" max="57" width="9.109375" style="231"/>
  </cols>
  <sheetData/>
  <sheetProtection sheet="1" objects="1" scenarios="1" formatCells="0" formatColumns="0" formatRows="0" autoFilter="0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03F9D-B5E5-4CA4-9503-AAF00BD393D9}">
  <sheetPr codeName="Sheet23"/>
  <dimension ref="A1:I9"/>
  <sheetViews>
    <sheetView zoomScaleNormal="100" workbookViewId="0"/>
  </sheetViews>
  <sheetFormatPr defaultRowHeight="14.4" x14ac:dyDescent="0.3"/>
  <cols>
    <col min="1" max="1" width="42.33203125" style="231" customWidth="1"/>
    <col min="2" max="2" width="16.88671875" customWidth="1"/>
    <col min="3" max="3" width="24" customWidth="1"/>
    <col min="5" max="5" width="11.33203125" bestFit="1" customWidth="1"/>
    <col min="7" max="7" width="12.88671875" bestFit="1" customWidth="1"/>
  </cols>
  <sheetData>
    <row r="1" spans="2:9" x14ac:dyDescent="0.3">
      <c r="B1" t="s">
        <v>330</v>
      </c>
    </row>
    <row r="3" spans="2:9" x14ac:dyDescent="0.3">
      <c r="C3" s="538" t="s">
        <v>229</v>
      </c>
      <c r="D3" s="538"/>
      <c r="E3" s="538"/>
      <c r="F3" s="337" t="s">
        <v>331</v>
      </c>
      <c r="G3" s="337" t="s">
        <v>332</v>
      </c>
      <c r="H3" s="338"/>
    </row>
    <row r="4" spans="2:9" x14ac:dyDescent="0.3">
      <c r="B4" t="s">
        <v>333</v>
      </c>
      <c r="C4" s="343" t="s">
        <v>334</v>
      </c>
      <c r="D4" s="343"/>
      <c r="E4" s="343"/>
      <c r="F4" s="344" t="s">
        <v>331</v>
      </c>
      <c r="G4" s="345"/>
      <c r="H4" s="342"/>
      <c r="I4" s="341"/>
    </row>
    <row r="5" spans="2:9" x14ac:dyDescent="0.3">
      <c r="C5" s="343" t="s">
        <v>335</v>
      </c>
      <c r="D5" s="343"/>
      <c r="E5" s="343"/>
      <c r="F5" s="344" t="s">
        <v>331</v>
      </c>
      <c r="G5" s="345"/>
      <c r="H5" s="342"/>
      <c r="I5" s="341"/>
    </row>
    <row r="6" spans="2:9" x14ac:dyDescent="0.3">
      <c r="C6" s="343" t="s">
        <v>336</v>
      </c>
      <c r="D6" s="343"/>
      <c r="E6" s="343"/>
      <c r="F6" s="344" t="s">
        <v>331</v>
      </c>
      <c r="G6" s="345"/>
      <c r="H6" s="342"/>
      <c r="I6" s="341"/>
    </row>
    <row r="7" spans="2:9" x14ac:dyDescent="0.3">
      <c r="C7" s="343" t="s">
        <v>337</v>
      </c>
      <c r="D7" s="343"/>
      <c r="E7" s="343"/>
      <c r="F7" s="344" t="s">
        <v>331</v>
      </c>
      <c r="G7" s="345"/>
      <c r="H7" s="342"/>
      <c r="I7" s="341"/>
    </row>
    <row r="9" spans="2:9" x14ac:dyDescent="0.3">
      <c r="B9" t="s">
        <v>110</v>
      </c>
      <c r="C9" s="339"/>
      <c r="D9" s="340" t="s">
        <v>177</v>
      </c>
      <c r="E9" s="339"/>
      <c r="F9" s="338" t="s">
        <v>117</v>
      </c>
      <c r="G9" s="339"/>
    </row>
  </sheetData>
  <sheetProtection sheet="1" objects="1" scenarios="1" formatCells="0" formatColumns="0" formatRows="0" autoFilter="0"/>
  <mergeCells count="1">
    <mergeCell ref="C3:E3"/>
  </mergeCells>
  <phoneticPr fontId="16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E8D6C-598D-4E77-AA5E-6364343D0FBD}">
  <sheetPr codeName="Sheet24"/>
  <dimension ref="A1:I9"/>
  <sheetViews>
    <sheetView topLeftCell="A13" workbookViewId="0"/>
  </sheetViews>
  <sheetFormatPr defaultRowHeight="14.4" x14ac:dyDescent="0.3"/>
  <cols>
    <col min="1" max="1" width="42.33203125" style="231" customWidth="1"/>
    <col min="2" max="2" width="19.6640625" customWidth="1"/>
    <col min="3" max="3" width="23.44140625" customWidth="1"/>
    <col min="4" max="4" width="9.109375" customWidth="1"/>
    <col min="5" max="5" width="11.33203125" bestFit="1" customWidth="1"/>
    <col min="7" max="7" width="18" customWidth="1"/>
  </cols>
  <sheetData>
    <row r="1" spans="2:9" x14ac:dyDescent="0.3">
      <c r="B1" t="s">
        <v>338</v>
      </c>
    </row>
    <row r="3" spans="2:9" x14ac:dyDescent="0.3">
      <c r="C3" s="538" t="s">
        <v>229</v>
      </c>
      <c r="D3" s="538"/>
      <c r="E3" s="538"/>
      <c r="F3" s="337" t="s">
        <v>331</v>
      </c>
      <c r="G3" s="337" t="s">
        <v>332</v>
      </c>
      <c r="H3" s="338"/>
    </row>
    <row r="4" spans="2:9" x14ac:dyDescent="0.3">
      <c r="B4" t="s">
        <v>333</v>
      </c>
      <c r="C4" s="343" t="s">
        <v>339</v>
      </c>
      <c r="D4" s="343"/>
      <c r="E4" s="343"/>
      <c r="F4" s="344" t="s">
        <v>331</v>
      </c>
      <c r="G4" s="345"/>
      <c r="H4" s="342"/>
      <c r="I4" s="341"/>
    </row>
    <row r="5" spans="2:9" x14ac:dyDescent="0.3">
      <c r="C5" s="343" t="s">
        <v>340</v>
      </c>
      <c r="D5" s="343"/>
      <c r="E5" s="343"/>
      <c r="F5" s="344" t="s">
        <v>331</v>
      </c>
      <c r="G5" s="345"/>
      <c r="H5" s="342"/>
      <c r="I5" s="341"/>
    </row>
    <row r="6" spans="2:9" x14ac:dyDescent="0.3">
      <c r="C6" s="343" t="s">
        <v>336</v>
      </c>
      <c r="D6" s="343"/>
      <c r="E6" s="343"/>
      <c r="F6" s="344" t="s">
        <v>331</v>
      </c>
      <c r="G6" s="345"/>
      <c r="H6" s="342"/>
      <c r="I6" s="341"/>
    </row>
    <row r="7" spans="2:9" x14ac:dyDescent="0.3">
      <c r="C7" s="343" t="s">
        <v>337</v>
      </c>
      <c r="D7" s="343"/>
      <c r="E7" s="343"/>
      <c r="F7" s="344" t="s">
        <v>331</v>
      </c>
      <c r="G7" s="345"/>
      <c r="H7" s="342"/>
      <c r="I7" s="341"/>
    </row>
    <row r="9" spans="2:9" x14ac:dyDescent="0.3">
      <c r="B9" t="s">
        <v>110</v>
      </c>
      <c r="C9" s="339"/>
      <c r="D9" s="340" t="s">
        <v>177</v>
      </c>
      <c r="E9" s="339"/>
      <c r="F9" s="338" t="s">
        <v>117</v>
      </c>
      <c r="G9" s="339"/>
    </row>
  </sheetData>
  <sheetProtection sheet="1" objects="1" scenarios="1" formatCells="0" formatColumns="0" formatRows="0" autoFilter="0"/>
  <mergeCells count="1">
    <mergeCell ref="C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Dashboard</vt:lpstr>
      <vt:lpstr>BAB I</vt:lpstr>
      <vt:lpstr>BAB I - Cokas 1</vt:lpstr>
      <vt:lpstr>BAB I - Cokas 2</vt:lpstr>
      <vt:lpstr>BAB I - Cokas 3</vt:lpstr>
      <vt:lpstr>Latihan Soal</vt:lpstr>
      <vt:lpstr>BAB II</vt:lpstr>
      <vt:lpstr>Cokas I</vt:lpstr>
      <vt:lpstr>Kertas Kerja Konsolidasi</vt:lpstr>
      <vt:lpstr>Kasus I</vt:lpstr>
      <vt:lpstr>Kertas Kerja Kasus 1</vt:lpstr>
      <vt:lpstr>BAB III</vt:lpstr>
      <vt:lpstr>CokasBABIII</vt:lpstr>
      <vt:lpstr>Kertas Kerja COKAS</vt:lpstr>
      <vt:lpstr>Kasus 1  BAB III</vt:lpstr>
      <vt:lpstr>Kertas Kerja Kasus</vt:lpstr>
      <vt:lpstr>BAB IV</vt:lpstr>
      <vt:lpstr>Cokas</vt:lpstr>
      <vt:lpstr>LK Cokas</vt:lpstr>
      <vt:lpstr>Kasus 1</vt:lpstr>
      <vt:lpstr>LK KASUS 1</vt:lpstr>
      <vt:lpstr>BAB V</vt:lpstr>
      <vt:lpstr>Kasus A</vt:lpstr>
      <vt:lpstr>Cokas_BAB_V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Bryant Sulthan Nugroho</dc:creator>
  <cp:lastModifiedBy>weldon mawengkang</cp:lastModifiedBy>
  <dcterms:created xsi:type="dcterms:W3CDTF">2026-08-19T04:08:52Z</dcterms:created>
  <dcterms:modified xsi:type="dcterms:W3CDTF">2026-09-06T11:24:49Z</dcterms:modified>
</cp:coreProperties>
</file>